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hared\Operations\Hearings\Exhibits\PHASE 2\Auburn Warren\"/>
    </mc:Choice>
  </mc:AlternateContent>
  <bookViews>
    <workbookView xWindow="0" yWindow="0" windowWidth="13095" windowHeight="8295"/>
  </bookViews>
  <sheets>
    <sheet name="Base" sheetId="4" r:id="rId1"/>
    <sheet name="UARB" sheetId="14" r:id="rId2"/>
    <sheet name="WS Summary" sheetId="3" r:id="rId3"/>
    <sheet name="Summary" sheetId="10" r:id="rId4"/>
  </sheets>
  <externalReferences>
    <externalReference r:id="rId5"/>
  </externalReferences>
  <definedNames>
    <definedName name="ModelName">'[1]NTB Inputs'!$F$10</definedName>
    <definedName name="ModelStartDate">'[1]NTB Inputs'!$F$11</definedName>
  </definedNames>
  <calcPr calcId="162913"/>
</workbook>
</file>

<file path=xl/calcChain.xml><?xml version="1.0" encoding="utf-8"?>
<calcChain xmlns="http://schemas.openxmlformats.org/spreadsheetml/2006/main">
  <c r="R7" i="3" l="1"/>
  <c r="O7" i="3"/>
  <c r="M7" i="3"/>
  <c r="L7" i="3"/>
  <c r="G7" i="3"/>
  <c r="F7" i="3"/>
  <c r="T63" i="3" l="1"/>
  <c r="T62" i="3"/>
  <c r="T61" i="3"/>
  <c r="T60" i="3"/>
  <c r="T59" i="3"/>
  <c r="T58" i="3"/>
  <c r="T57" i="3"/>
  <c r="T56" i="3"/>
  <c r="T55" i="3"/>
  <c r="T54" i="3"/>
  <c r="T53" i="3"/>
  <c r="T52" i="3"/>
  <c r="T51" i="3"/>
  <c r="T50" i="3"/>
  <c r="T49" i="3"/>
  <c r="T48" i="3"/>
  <c r="T47" i="3"/>
  <c r="T46" i="3"/>
  <c r="T45" i="3"/>
  <c r="T44" i="3"/>
  <c r="T43" i="3"/>
  <c r="T42"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T12" i="3"/>
  <c r="T11" i="3"/>
  <c r="T10" i="3"/>
  <c r="T9" i="3"/>
  <c r="T8" i="3"/>
  <c r="T7" i="3" s="1"/>
  <c r="S12" i="3"/>
  <c r="S11" i="3"/>
  <c r="S10" i="3"/>
  <c r="S9" i="3"/>
  <c r="S8" i="3"/>
  <c r="R6" i="3"/>
  <c r="R5" i="3"/>
  <c r="R4" i="3"/>
  <c r="R3" i="3"/>
  <c r="O3" i="3" l="1"/>
  <c r="T3" i="3" s="1"/>
  <c r="O5" i="3"/>
  <c r="T5" i="3" s="1"/>
  <c r="O6" i="3"/>
  <c r="T6" i="3" s="1"/>
  <c r="O4" i="3"/>
  <c r="T4" i="3" s="1"/>
  <c r="J12" i="3" l="1"/>
  <c r="J11" i="3"/>
  <c r="J10" i="3"/>
  <c r="J9" i="3"/>
  <c r="J8"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7" i="3" s="1"/>
  <c r="G6" i="3"/>
  <c r="F6" i="3"/>
  <c r="G5" i="3"/>
  <c r="F5" i="3"/>
  <c r="G4" i="3"/>
  <c r="F4" i="3"/>
  <c r="G3" i="3"/>
  <c r="F3" i="3"/>
  <c r="H6" i="3" l="1"/>
  <c r="H3" i="3"/>
  <c r="H5" i="3"/>
  <c r="H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7" i="3" s="1"/>
  <c r="C2"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P24" i="3" l="1"/>
  <c r="S24" i="3"/>
  <c r="P13" i="3"/>
  <c r="S13" i="3"/>
  <c r="P17" i="3"/>
  <c r="S17" i="3"/>
  <c r="P21" i="3"/>
  <c r="S21" i="3"/>
  <c r="P25" i="3"/>
  <c r="S25" i="3"/>
  <c r="P29" i="3"/>
  <c r="S29" i="3"/>
  <c r="P33" i="3"/>
  <c r="S33" i="3"/>
  <c r="P37" i="3"/>
  <c r="S37" i="3"/>
  <c r="P41" i="3"/>
  <c r="S41" i="3"/>
  <c r="P45" i="3"/>
  <c r="S45" i="3"/>
  <c r="P49" i="3"/>
  <c r="S49" i="3"/>
  <c r="P53" i="3"/>
  <c r="S53" i="3"/>
  <c r="P57" i="3"/>
  <c r="S57" i="3"/>
  <c r="P61" i="3"/>
  <c r="S61" i="3"/>
  <c r="P16" i="3"/>
  <c r="S16" i="3"/>
  <c r="P20" i="3"/>
  <c r="S20" i="3"/>
  <c r="P28" i="3"/>
  <c r="S28" i="3"/>
  <c r="P32" i="3"/>
  <c r="S32" i="3"/>
  <c r="P36" i="3"/>
  <c r="S36" i="3"/>
  <c r="P40" i="3"/>
  <c r="S40" i="3"/>
  <c r="P44" i="3"/>
  <c r="S44" i="3"/>
  <c r="P48" i="3"/>
  <c r="S48" i="3"/>
  <c r="P52" i="3"/>
  <c r="S52" i="3"/>
  <c r="P56" i="3"/>
  <c r="S56" i="3"/>
  <c r="P60" i="3"/>
  <c r="S60" i="3"/>
  <c r="P14" i="3"/>
  <c r="S14" i="3"/>
  <c r="P18" i="3"/>
  <c r="S18" i="3"/>
  <c r="P22" i="3"/>
  <c r="S22" i="3"/>
  <c r="P26" i="3"/>
  <c r="S26" i="3"/>
  <c r="P30" i="3"/>
  <c r="S30" i="3"/>
  <c r="P34" i="3"/>
  <c r="S34" i="3"/>
  <c r="P38" i="3"/>
  <c r="S38" i="3"/>
  <c r="P42" i="3"/>
  <c r="S42" i="3"/>
  <c r="P46" i="3"/>
  <c r="S46" i="3"/>
  <c r="P50" i="3"/>
  <c r="S50" i="3"/>
  <c r="P54" i="3"/>
  <c r="S54" i="3"/>
  <c r="P58" i="3"/>
  <c r="S58" i="3"/>
  <c r="P62" i="3"/>
  <c r="S62" i="3"/>
  <c r="P15" i="3"/>
  <c r="S15" i="3"/>
  <c r="P19" i="3"/>
  <c r="S19" i="3"/>
  <c r="P23" i="3"/>
  <c r="S23" i="3"/>
  <c r="P27" i="3"/>
  <c r="S27" i="3"/>
  <c r="P31" i="3"/>
  <c r="S31" i="3"/>
  <c r="P35" i="3"/>
  <c r="S35" i="3"/>
  <c r="P39" i="3"/>
  <c r="S39" i="3"/>
  <c r="P43" i="3"/>
  <c r="S43" i="3"/>
  <c r="P47" i="3"/>
  <c r="S47" i="3"/>
  <c r="P51" i="3"/>
  <c r="S51" i="3"/>
  <c r="P55" i="3"/>
  <c r="S55" i="3"/>
  <c r="P59" i="3"/>
  <c r="S59" i="3"/>
  <c r="P63" i="3"/>
  <c r="S63" i="3"/>
  <c r="C3" i="3"/>
  <c r="C6" i="3"/>
  <c r="C5" i="3"/>
  <c r="C4" i="3"/>
  <c r="M13" i="10"/>
  <c r="M10" i="10"/>
  <c r="N12" i="10"/>
  <c r="N15" i="10" s="1"/>
  <c r="M12" i="10"/>
  <c r="S7" i="3" l="1"/>
  <c r="P7" i="3"/>
  <c r="P3" i="3"/>
  <c r="S3" i="3"/>
  <c r="P4" i="3"/>
  <c r="S4" i="3"/>
  <c r="P6" i="3"/>
  <c r="S6" i="3"/>
  <c r="P5" i="3"/>
  <c r="S5" i="3"/>
  <c r="K7" i="10"/>
  <c r="M7" i="10" s="1"/>
  <c r="J9" i="10" l="1"/>
  <c r="J10" i="10"/>
  <c r="J12" i="10"/>
  <c r="I7" i="10"/>
  <c r="J7" i="10" s="1"/>
  <c r="E8" i="10"/>
  <c r="K8" i="10" s="1"/>
  <c r="M8" i="10" s="1"/>
  <c r="I8" i="10"/>
  <c r="J8" i="10" s="1"/>
  <c r="B15" i="10"/>
  <c r="F15" i="10"/>
  <c r="G15" i="10"/>
  <c r="H15" i="10"/>
  <c r="EA4" i="4" l="1"/>
  <c r="EB4" i="4"/>
  <c r="EC4" i="4"/>
  <c r="ED4" i="4"/>
  <c r="DZ4" i="4"/>
  <c r="J5" i="10" l="1"/>
  <c r="B14" i="3"/>
  <c r="D14" i="3" s="1"/>
  <c r="J14" i="3" s="1"/>
  <c r="B15" i="3"/>
  <c r="D15" i="3" s="1"/>
  <c r="J15" i="3" s="1"/>
  <c r="B16" i="3"/>
  <c r="D16" i="3" s="1"/>
  <c r="J16" i="3" s="1"/>
  <c r="B17" i="3"/>
  <c r="D17" i="3" s="1"/>
  <c r="J17" i="3" s="1"/>
  <c r="B18" i="3"/>
  <c r="D18" i="3" s="1"/>
  <c r="J18" i="3" s="1"/>
  <c r="B19" i="3"/>
  <c r="D19" i="3" s="1"/>
  <c r="J19" i="3" s="1"/>
  <c r="B20" i="3"/>
  <c r="D20" i="3" s="1"/>
  <c r="J20" i="3" s="1"/>
  <c r="B21" i="3"/>
  <c r="D21" i="3" s="1"/>
  <c r="J21" i="3" s="1"/>
  <c r="B22" i="3"/>
  <c r="D22" i="3" s="1"/>
  <c r="J22" i="3" s="1"/>
  <c r="B23" i="3"/>
  <c r="D23" i="3" s="1"/>
  <c r="J23" i="3" s="1"/>
  <c r="B24" i="3"/>
  <c r="D24" i="3" s="1"/>
  <c r="J24" i="3" s="1"/>
  <c r="B25" i="3"/>
  <c r="D25" i="3" s="1"/>
  <c r="J25" i="3" s="1"/>
  <c r="B26" i="3"/>
  <c r="D26" i="3" s="1"/>
  <c r="J26" i="3" s="1"/>
  <c r="B27" i="3"/>
  <c r="D27" i="3" s="1"/>
  <c r="J27" i="3" s="1"/>
  <c r="B28" i="3"/>
  <c r="D28" i="3" s="1"/>
  <c r="J28" i="3" s="1"/>
  <c r="B29" i="3"/>
  <c r="D29" i="3" s="1"/>
  <c r="J29" i="3" s="1"/>
  <c r="B30" i="3"/>
  <c r="D30" i="3" s="1"/>
  <c r="J30" i="3" s="1"/>
  <c r="B31" i="3"/>
  <c r="D31" i="3" s="1"/>
  <c r="J31" i="3" s="1"/>
  <c r="B32" i="3"/>
  <c r="D32" i="3" s="1"/>
  <c r="J32" i="3" s="1"/>
  <c r="B33" i="3"/>
  <c r="D33" i="3" s="1"/>
  <c r="J33" i="3" s="1"/>
  <c r="B34" i="3"/>
  <c r="D34" i="3" s="1"/>
  <c r="J34" i="3" s="1"/>
  <c r="B35" i="3"/>
  <c r="D35" i="3" s="1"/>
  <c r="J35" i="3" s="1"/>
  <c r="B36" i="3"/>
  <c r="D36" i="3" s="1"/>
  <c r="J36" i="3" s="1"/>
  <c r="B37" i="3"/>
  <c r="D37" i="3" s="1"/>
  <c r="J37" i="3" s="1"/>
  <c r="B38" i="3"/>
  <c r="D38" i="3" s="1"/>
  <c r="J38" i="3" s="1"/>
  <c r="B39" i="3"/>
  <c r="D39" i="3" s="1"/>
  <c r="J39" i="3" s="1"/>
  <c r="B40" i="3"/>
  <c r="D40" i="3" s="1"/>
  <c r="J40" i="3" s="1"/>
  <c r="B41" i="3"/>
  <c r="D41" i="3" s="1"/>
  <c r="J41" i="3" s="1"/>
  <c r="B42" i="3"/>
  <c r="D42" i="3" s="1"/>
  <c r="J42" i="3" s="1"/>
  <c r="B43" i="3"/>
  <c r="D43" i="3" s="1"/>
  <c r="J43" i="3" s="1"/>
  <c r="B44" i="3"/>
  <c r="D44" i="3" s="1"/>
  <c r="J44" i="3" s="1"/>
  <c r="B45" i="3"/>
  <c r="D45" i="3" s="1"/>
  <c r="J45" i="3" s="1"/>
  <c r="B46" i="3"/>
  <c r="D46" i="3" s="1"/>
  <c r="J46" i="3" s="1"/>
  <c r="B47" i="3"/>
  <c r="D47" i="3" s="1"/>
  <c r="J47" i="3" s="1"/>
  <c r="B48" i="3"/>
  <c r="D48" i="3" s="1"/>
  <c r="J48" i="3" s="1"/>
  <c r="B49" i="3"/>
  <c r="D49" i="3" s="1"/>
  <c r="J49" i="3" s="1"/>
  <c r="B50" i="3"/>
  <c r="D50" i="3" s="1"/>
  <c r="J50" i="3" s="1"/>
  <c r="B51" i="3"/>
  <c r="D51" i="3" s="1"/>
  <c r="J51" i="3" s="1"/>
  <c r="B52" i="3"/>
  <c r="D52" i="3" s="1"/>
  <c r="J52" i="3" s="1"/>
  <c r="B53" i="3"/>
  <c r="D53" i="3" s="1"/>
  <c r="J53" i="3" s="1"/>
  <c r="B54" i="3"/>
  <c r="D54" i="3" s="1"/>
  <c r="J54" i="3" s="1"/>
  <c r="B55" i="3"/>
  <c r="D55" i="3" s="1"/>
  <c r="J55" i="3" s="1"/>
  <c r="B56" i="3"/>
  <c r="D56" i="3" s="1"/>
  <c r="J56" i="3" s="1"/>
  <c r="B57" i="3"/>
  <c r="D57" i="3" s="1"/>
  <c r="J57" i="3" s="1"/>
  <c r="B58" i="3"/>
  <c r="D58" i="3" s="1"/>
  <c r="J58" i="3" s="1"/>
  <c r="B59" i="3"/>
  <c r="D59" i="3" s="1"/>
  <c r="J59" i="3" s="1"/>
  <c r="B60" i="3"/>
  <c r="D60" i="3" s="1"/>
  <c r="J60" i="3" s="1"/>
  <c r="B61" i="3"/>
  <c r="D61" i="3" s="1"/>
  <c r="J61" i="3" s="1"/>
  <c r="B62" i="3"/>
  <c r="D62" i="3" s="1"/>
  <c r="J62" i="3" s="1"/>
  <c r="B63" i="3"/>
  <c r="D63" i="3" s="1"/>
  <c r="J63" i="3" s="1"/>
  <c r="B13" i="3"/>
  <c r="B2" i="3"/>
  <c r="D13" i="3" l="1"/>
  <c r="B7" i="3"/>
  <c r="D5" i="3"/>
  <c r="J5" i="3" s="1"/>
  <c r="D6" i="3"/>
  <c r="J6" i="3" s="1"/>
  <c r="D4" i="3"/>
  <c r="B6" i="3"/>
  <c r="B5" i="3"/>
  <c r="B3" i="3"/>
  <c r="B4" i="3"/>
  <c r="E5" i="10" s="1"/>
  <c r="J13" i="3" l="1"/>
  <c r="J7" i="3" s="1"/>
  <c r="D7" i="3"/>
  <c r="D3" i="3"/>
  <c r="J3" i="3" s="1"/>
  <c r="J4" i="3"/>
  <c r="U4" i="3"/>
  <c r="D6" i="10"/>
  <c r="I5" i="10"/>
  <c r="J6" i="10"/>
  <c r="J15" i="10" s="1"/>
  <c r="K5" i="10" l="1"/>
  <c r="M5" i="10" s="1"/>
  <c r="I6" i="10"/>
  <c r="I15" i="10" s="1"/>
  <c r="E6" i="10" l="1"/>
  <c r="C6" i="10"/>
  <c r="K6" i="10" l="1"/>
  <c r="E15" i="10"/>
  <c r="K11" i="10" l="1"/>
  <c r="M6" i="10"/>
  <c r="M11" i="10" s="1"/>
  <c r="K15" i="10" l="1"/>
  <c r="M15" i="10"/>
</calcChain>
</file>

<file path=xl/comments1.xml><?xml version="1.0" encoding="utf-8"?>
<comments xmlns="http://schemas.openxmlformats.org/spreadsheetml/2006/main">
  <authors>
    <author>O'Rielly, Terry</author>
  </authors>
  <commentList>
    <comment ref="A6" authorId="0" shapeId="0">
      <text>
        <r>
          <rPr>
            <b/>
            <sz val="9"/>
            <color indexed="81"/>
            <rFont val="Tahoma"/>
            <family val="2"/>
          </rPr>
          <t>O'Rielly, Terry:</t>
        </r>
        <r>
          <rPr>
            <sz val="9"/>
            <color indexed="81"/>
            <rFont val="Tahoma"/>
            <family val="2"/>
          </rPr>
          <t xml:space="preserve">
Island Spill 100GWh to 150 GWh declining at market forecast prices.
</t>
        </r>
      </text>
    </comment>
    <comment ref="A7" authorId="0" shapeId="0">
      <text>
        <r>
          <rPr>
            <b/>
            <sz val="9"/>
            <color indexed="81"/>
            <rFont val="Tahoma"/>
            <family val="2"/>
          </rPr>
          <t>O'Rielly, Terry:</t>
        </r>
        <r>
          <rPr>
            <sz val="9"/>
            <color indexed="81"/>
            <rFont val="Tahoma"/>
            <family val="2"/>
          </rPr>
          <t xml:space="preserve">
As per G Jones
</t>
        </r>
      </text>
    </comment>
    <comment ref="A8" authorId="0" shapeId="0">
      <text>
        <r>
          <rPr>
            <b/>
            <sz val="9"/>
            <color indexed="81"/>
            <rFont val="Tahoma"/>
            <family val="2"/>
          </rPr>
          <t>O'Rielly, Terry:</t>
        </r>
        <r>
          <rPr>
            <sz val="9"/>
            <color indexed="81"/>
            <rFont val="Tahoma"/>
            <family val="2"/>
          </rPr>
          <t xml:space="preserve">
Low 130 MW High 280MW per P Humphries
Calculations derrived from MHI 1 and fuel by Goudie</t>
        </r>
      </text>
    </comment>
    <comment ref="A12" authorId="0" shapeId="0">
      <text>
        <r>
          <rPr>
            <b/>
            <sz val="9"/>
            <color indexed="81"/>
            <rFont val="Tahoma"/>
            <family val="2"/>
          </rPr>
          <t>O'Rielly, Terry:</t>
        </r>
        <r>
          <rPr>
            <sz val="9"/>
            <color indexed="81"/>
            <rFont val="Tahoma"/>
            <family val="2"/>
          </rPr>
          <t xml:space="preserve">
Based on $2.50 per MWh on Exports above base block</t>
        </r>
      </text>
    </comment>
  </commentList>
</comments>
</file>

<file path=xl/sharedStrings.xml><?xml version="1.0" encoding="utf-8"?>
<sst xmlns="http://schemas.openxmlformats.org/spreadsheetml/2006/main" count="383" uniqueCount="113">
  <si>
    <t>Export revenues</t>
  </si>
  <si>
    <t>Tariffs</t>
  </si>
  <si>
    <t>Export net revenues</t>
  </si>
  <si>
    <t>Volume for water lease</t>
  </si>
  <si>
    <t>Revenue &amp; Tariff Model</t>
  </si>
  <si>
    <t>back to 2012</t>
  </si>
  <si>
    <t>of production sold</t>
  </si>
  <si>
    <t>ex Emera</t>
  </si>
  <si>
    <t>Output Sheet (Calendar Year)</t>
  </si>
  <si>
    <t>net of tariffs</t>
  </si>
  <si>
    <t>or</t>
  </si>
  <si>
    <t>Energy Revenues - Contract/Peak/Capacity  Markets</t>
  </si>
  <si>
    <t>Capacity Revenues - Contract/Peak/Capacity  Markets</t>
  </si>
  <si>
    <t>Energy Revenues - Off peak/energy markets</t>
  </si>
  <si>
    <t>Tariffs By System</t>
  </si>
  <si>
    <t>Ave Monthly Gen Cap Used By Capacity-Backed Market (MW, As Seen at Bus)</t>
  </si>
  <si>
    <t>Energy Dispatched By Market (GWh, As Seen at Bus)</t>
  </si>
  <si>
    <t>Energy Dispatched By Market (GWh, In Market)</t>
  </si>
  <si>
    <t>Tariffs By Market ($ '000,000)</t>
  </si>
  <si>
    <t>Calendar Year</t>
  </si>
  <si>
    <t>Emera Block A (Capacity-Backed Mkt)</t>
  </si>
  <si>
    <t>Island Load (Capacity-Backed Mkt)</t>
  </si>
  <si>
    <t>NYISO via HQ (Capacity-Backed Mkt)</t>
  </si>
  <si>
    <t>NEISO via Bayside (Capacity-Backed Mkt)</t>
  </si>
  <si>
    <t>CapBkMkt Spare</t>
  </si>
  <si>
    <t>EnMkt Spare</t>
  </si>
  <si>
    <t>NYISO via HQ (Energy Mkt)</t>
  </si>
  <si>
    <t>NEISO via Bayside (Energy Mkt)</t>
  </si>
  <si>
    <t>NS Residual Sales</t>
  </si>
  <si>
    <t>Maritime Link netback residual</t>
  </si>
  <si>
    <t>Spill (Non-Firm) Market</t>
  </si>
  <si>
    <t>Total</t>
  </si>
  <si>
    <t>Island Link</t>
  </si>
  <si>
    <t>Island Grid</t>
  </si>
  <si>
    <t>Maritime Link</t>
  </si>
  <si>
    <t>NS Grid</t>
  </si>
  <si>
    <t>NB Bayside Grid</t>
  </si>
  <si>
    <t>Labrador Grid</t>
  </si>
  <si>
    <t>HQ Grid</t>
  </si>
  <si>
    <t>MEPCO</t>
  </si>
  <si>
    <t>Spare Txn Grid</t>
  </si>
  <si>
    <t>TOTAL</t>
  </si>
  <si>
    <t>RevModel.Gen5 BigBenefit v2 MLresidMIX</t>
  </si>
  <si>
    <t xml:space="preserve">We don't have a good handle on the value we are hoping to get something out of the Ventyx work soon but I think the most this would mean is around a $ 200 million dollar CPW and in reality it could be lower. We are limited to 300 MW import  because of constraints in both the Nova Scotia and the NL systems. It maybe possible to achieve 500 MW but it will require capital work which as of yet has not been defined. We know there will not be issues at 300 MW so we have pegged at that.   </t>
  </si>
  <si>
    <t>At this point it is in neither the base case or isolated case. In the isolated case and base case this energy will materialize when the Island Interconnected system load gets high enough that it can accommodate the high hydro output during the off peak periods. I am not sure when those conditions will be met in these cases as this is a level of modelling we have not done.</t>
  </si>
  <si>
    <t xml:space="preserve">The declining benefit reflects that the benefit is only there as long as the ML is the relief valve for the trapped energy that is being spilled. This additional energy should be in the base case after that point. </t>
  </si>
  <si>
    <t>Deferred CT additions - The Maritime Link will have a 300 MW import capability. This capability will be used through reserve sharing and emergency purchases to assist in capability limits due to forced outages on the Island Interconnected System. These will be short term purchases and therefore will be more economic than building CTs for this purpose. The CT capacity deferral will be at maximum of 300 MW. System Planning are assessing this through Strategist runs and the actual value should be available in a few days. Please check with Paul Humphries on this.</t>
  </si>
  <si>
    <t>Reduced water spillage due to load limitations on our hydro units. - 100 to 150 GWh/year declining over time until when there is no longer spill due to limited export capability through Quebec. The range reflects that we expect to see improvements in Exploits but are not certain as the modelling for the river has not been tuned to clearly identify how it is operated in the context of an integrated operation with NLH's assets.</t>
  </si>
  <si>
    <t>Island Spill Notes</t>
  </si>
  <si>
    <t>8.  HQTE booking utilization based on full subscription of the reservation</t>
  </si>
  <si>
    <t>7.  Reserve fuel switching based on utilization of CTs in NS using Natg vs. CTs in NL using No. 2 fuel</t>
  </si>
  <si>
    <t>6.  Deferred CT additions - The Maritime Link will have a 300 MW import capability. This capability will be used through reserve sharing and emergency purchases to assist in capability limits due to forced outages on the Island Interconnected System. These will be short term purchases and therefore will be more economic than building CTs for this purpose. The CT capacity deferral will be at maximum of 300 MW. System Planning are assessing this through Strategist runs and the actual value should be available in a few days. Please check with Paul Humphries on this.</t>
  </si>
  <si>
    <t>5.  Wind based on installed cost of $70/MWh in 2012$ esc. at 20% of CPI</t>
  </si>
  <si>
    <t>4.  Island spill 100 to 150 GWh/year declining over time until when there is no longer spill due to limited export capability through Quebec. The range reflects that we expect to see improvements in Exploits but are not certain as the modelling for the river has not been tuned to clearly identify how it is operated in the context of an integrated operation with NLH's assets.</t>
  </si>
  <si>
    <t>3.  Ponding based on high level conservative assessment assuming energy is purchased in the market and water is stored and sold later on peak.</t>
  </si>
  <si>
    <t>2.  Base Spill sold into NS Residual Block assumed to be Salsburry Netback at MF</t>
  </si>
  <si>
    <t xml:space="preserve">1.  PIRA High and Low Derived from Natural Gas Pricing Forecast </t>
  </si>
  <si>
    <t>Notes:</t>
  </si>
  <si>
    <t>PWC</t>
  </si>
  <si>
    <t>Water Power Rental</t>
  </si>
  <si>
    <t>Net NL Income Benefit</t>
  </si>
  <si>
    <t>PWC/Investment Evaluation</t>
  </si>
  <si>
    <t>Energy Warehouse Development</t>
  </si>
  <si>
    <t>System Planning</t>
  </si>
  <si>
    <t>Reserve Sharing</t>
  </si>
  <si>
    <t>Energy Marketing</t>
  </si>
  <si>
    <t>Ponding</t>
  </si>
  <si>
    <t>PWC/Operations</t>
  </si>
  <si>
    <t>Island Spill</t>
  </si>
  <si>
    <t>Base - No Spill</t>
  </si>
  <si>
    <t>Source</t>
  </si>
  <si>
    <t>High Average</t>
  </si>
  <si>
    <t>Low Average</t>
  </si>
  <si>
    <t>Reference Average</t>
  </si>
  <si>
    <t>CPW</t>
  </si>
  <si>
    <t>Total Opportunity</t>
  </si>
  <si>
    <t>PF Model</t>
  </si>
  <si>
    <t>Total Potential</t>
  </si>
  <si>
    <t>High</t>
  </si>
  <si>
    <t>Carbon Induced</t>
  </si>
  <si>
    <t>Project Dividends</t>
  </si>
  <si>
    <t>Nominal</t>
  </si>
  <si>
    <t>Need Goulding's File</t>
  </si>
  <si>
    <t>Suggested Values</t>
  </si>
  <si>
    <t>Auburn's Values</t>
  </si>
  <si>
    <t>OK</t>
  </si>
  <si>
    <t xml:space="preserve">Used High Average </t>
  </si>
  <si>
    <t xml:space="preserve">Used Ref Average </t>
  </si>
  <si>
    <t>Was not included</t>
  </si>
  <si>
    <t>193.298 includes the year 2068</t>
  </si>
  <si>
    <t>Comment</t>
  </si>
  <si>
    <t>NPV TG</t>
  </si>
  <si>
    <t>NPV IE</t>
  </si>
  <si>
    <t>NPV TG 2017</t>
  </si>
  <si>
    <t>NPV IE 2017</t>
  </si>
  <si>
    <t>Delta</t>
  </si>
  <si>
    <t>RevModel.Gen5 BigBenefit v2 MLresidMIXref2012 UARB1 v2.xlsm</t>
  </si>
  <si>
    <t>NPV</t>
  </si>
  <si>
    <t>UARB1 peak</t>
  </si>
  <si>
    <t>UARB1 peak energy backstop</t>
  </si>
  <si>
    <t>UARB2 off-peak</t>
  </si>
  <si>
    <t>Recall Sales at NYISO</t>
  </si>
  <si>
    <t>Recall Sales at UARB</t>
  </si>
  <si>
    <t>Total Delta</t>
  </si>
  <si>
    <t>Revenue Requirement Maritime Link</t>
  </si>
  <si>
    <t>http://sjm176/IE/PM/LRFP/Shared Documents/Emera/Confidential - Maritime Link - Nalcor April 27 Final Draft Supplemental Energy Calculation_July30_March18.xls</t>
  </si>
  <si>
    <t>Maritime Link:</t>
  </si>
  <si>
    <t>LiL:</t>
  </si>
  <si>
    <t>LiL Revenue Requirement</t>
  </si>
  <si>
    <t>http://sjm176/IE/PM/LRFP/Shared Documents/Lower Churchill Project/s.365 v5.7 LIL 900MWLCC.July2012 Qtrly HOA FLG CBRates 0712.xlsm</t>
  </si>
  <si>
    <t>Recall and Muskrat Falls sold to all markets</t>
  </si>
  <si>
    <t>Recall and Muskrat Falls sold to all markets (corrected FX)</t>
  </si>
  <si>
    <t>NPV to 2040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</si>
</sst>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_(&quot;$&quot;* #,##0_);_(&quot;$&quot;* \(#,##0\);_(&quot;$&quot;* &quot;-&quot;??_);_(@_)"/>
    <numFmt numFmtId="167" formatCode="&quot;$&quot;#,##0"/>
    <numFmt numFmtId="168" formatCode="_(* #,##0.000_);_(* \(#,##0.000\);_(* &quot;-&quot;??_);_(@_)"/>
  </numFmts>
  <fonts count="11" x14ac:knownFonts="1">
    <font>
      <sz val="11"/>
      <color theme="1"/>
      <name val="Calibri"/>
      <family val="2"/>
      <scheme val="minor"/>
    </font>
    <font>
      <sz val="11"/>
      <color theme="1"/>
      <name val="Calibri"/>
      <family val="2"/>
      <scheme val="minor"/>
    </font>
    <font>
      <b/>
      <sz val="16"/>
      <color theme="1"/>
      <name val="Calibri"/>
      <family val="2"/>
    </font>
    <font>
      <sz val="10"/>
      <color theme="1"/>
      <name val="Calibri"/>
      <family val="2"/>
    </font>
    <font>
      <sz val="10"/>
      <color theme="0"/>
      <name val="Calibri"/>
      <family val="2"/>
    </font>
    <font>
      <b/>
      <sz val="10"/>
      <color theme="1"/>
      <name val="Calibri"/>
      <family val="2"/>
    </font>
    <font>
      <b/>
      <sz val="10"/>
      <color theme="0"/>
      <name val="Calibri"/>
      <family val="2"/>
    </font>
    <font>
      <b/>
      <sz val="10"/>
      <color theme="1"/>
      <name val="Calibri"/>
      <family val="2"/>
      <scheme val="minor"/>
    </font>
    <font>
      <b/>
      <sz val="9"/>
      <color indexed="81"/>
      <name val="Tahoma"/>
      <family val="2"/>
    </font>
    <font>
      <sz val="9"/>
      <color indexed="81"/>
      <name val="Tahoma"/>
      <family val="2"/>
    </font>
    <font>
      <u/>
      <sz val="11"/>
      <color theme="10"/>
      <name val="Calibri"/>
      <family val="2"/>
      <scheme val="minor"/>
    </font>
  </fonts>
  <fills count="8">
    <fill>
      <patternFill patternType="none"/>
    </fill>
    <fill>
      <patternFill patternType="gray125"/>
    </fill>
    <fill>
      <patternFill patternType="solid">
        <fgColor rgb="FF00B0F0"/>
        <bgColor indexed="64"/>
      </patternFill>
    </fill>
    <fill>
      <patternFill patternType="solid">
        <fgColor rgb="FF0070C0"/>
        <bgColor indexed="64"/>
      </patternFill>
    </fill>
    <fill>
      <patternFill patternType="solid">
        <fgColor theme="3" tint="0.39997558519241921"/>
        <bgColor indexed="64"/>
      </patternFill>
    </fill>
    <fill>
      <patternFill patternType="solid">
        <fgColor indexed="40"/>
        <bgColor indexed="64"/>
      </patternFill>
    </fill>
    <fill>
      <patternFill patternType="solid">
        <fgColor rgb="FFFFFF0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0" fillId="0" borderId="0" applyNumberFormat="0" applyFill="0" applyBorder="0" applyAlignment="0" applyProtection="0"/>
  </cellStyleXfs>
  <cellXfs count="75">
    <xf numFmtId="0" fontId="0" fillId="0" borderId="0" xfId="0"/>
    <xf numFmtId="8" fontId="0" fillId="0" borderId="0" xfId="0" applyNumberFormat="1"/>
    <xf numFmtId="0" fontId="2" fillId="0" borderId="0" xfId="0" applyFont="1"/>
    <xf numFmtId="0" fontId="3" fillId="0" borderId="0" xfId="4" applyFont="1"/>
    <xf numFmtId="0" fontId="4" fillId="2" borderId="0" xfId="4" applyFont="1" applyFill="1" applyAlignment="1">
      <alignment horizontal="right"/>
    </xf>
    <xf numFmtId="164" fontId="4" fillId="2" borderId="0" xfId="4" applyNumberFormat="1" applyFont="1" applyFill="1"/>
    <xf numFmtId="43" fontId="3" fillId="0" borderId="0" xfId="4" applyNumberFormat="1" applyFont="1"/>
    <xf numFmtId="9" fontId="3" fillId="0" borderId="0" xfId="3" applyFont="1"/>
    <xf numFmtId="0" fontId="0" fillId="0" borderId="0" xfId="4" applyFont="1"/>
    <xf numFmtId="165" fontId="3" fillId="0" borderId="0" xfId="4" applyNumberFormat="1" applyFont="1"/>
    <xf numFmtId="9" fontId="4" fillId="2" borderId="0" xfId="4" applyNumberFormat="1" applyFont="1" applyFill="1"/>
    <xf numFmtId="0" fontId="4" fillId="2" borderId="0" xfId="4" applyFont="1" applyFill="1"/>
    <xf numFmtId="8" fontId="4" fillId="2" borderId="0" xfId="4" applyNumberFormat="1" applyFont="1" applyFill="1"/>
    <xf numFmtId="165" fontId="3" fillId="0" borderId="0" xfId="1" applyNumberFormat="1" applyFont="1"/>
    <xf numFmtId="10" fontId="3" fillId="0" borderId="0" xfId="4" applyNumberFormat="1" applyFont="1"/>
    <xf numFmtId="0" fontId="0" fillId="0" borderId="0" xfId="4" applyFont="1" applyAlignment="1">
      <alignment horizontal="center"/>
    </xf>
    <xf numFmtId="0" fontId="5" fillId="0" borderId="0" xfId="4" applyFont="1"/>
    <xf numFmtId="0" fontId="5" fillId="0" borderId="0" xfId="4" applyFont="1" applyFill="1" applyBorder="1" applyAlignment="1">
      <alignment horizontal="center" vertical="center"/>
    </xf>
    <xf numFmtId="0" fontId="5" fillId="0" borderId="0" xfId="4" applyFont="1" applyBorder="1" applyAlignment="1">
      <alignment vertical="center"/>
    </xf>
    <xf numFmtId="0" fontId="5" fillId="0" borderId="1" xfId="4" applyFont="1" applyBorder="1"/>
    <xf numFmtId="0" fontId="5" fillId="2" borderId="1" xfId="4" applyFont="1" applyFill="1" applyBorder="1" applyAlignment="1">
      <alignment horizontal="center" wrapText="1"/>
    </xf>
    <xf numFmtId="0" fontId="5" fillId="2" borderId="5" xfId="4" applyFont="1" applyFill="1" applyBorder="1" applyAlignment="1">
      <alignment horizontal="center" wrapText="1"/>
    </xf>
    <xf numFmtId="0" fontId="5" fillId="5" borderId="5" xfId="4" applyFont="1" applyFill="1" applyBorder="1" applyAlignment="1">
      <alignment horizontal="center" wrapText="1"/>
    </xf>
    <xf numFmtId="0" fontId="5" fillId="3" borderId="5" xfId="4" applyFont="1" applyFill="1" applyBorder="1" applyAlignment="1">
      <alignment horizontal="center" wrapText="1"/>
    </xf>
    <xf numFmtId="0" fontId="0" fillId="0" borderId="0" xfId="4" applyFont="1" applyAlignment="1">
      <alignment horizontal="center" wrapText="1"/>
    </xf>
    <xf numFmtId="0" fontId="0" fillId="0" borderId="1" xfId="4" applyFont="1" applyBorder="1" applyAlignment="1">
      <alignment horizontal="center" wrapText="1"/>
    </xf>
    <xf numFmtId="0" fontId="0" fillId="0" borderId="1" xfId="4" applyFont="1" applyBorder="1" applyAlignment="1">
      <alignment horizontal="center"/>
    </xf>
    <xf numFmtId="0" fontId="3" fillId="0" borderId="1" xfId="4" applyFont="1" applyFill="1" applyBorder="1" applyAlignment="1">
      <alignment horizontal="center"/>
    </xf>
    <xf numFmtId="166" fontId="3" fillId="0" borderId="1" xfId="2" applyNumberFormat="1" applyFont="1" applyBorder="1"/>
    <xf numFmtId="166" fontId="3" fillId="0" borderId="1" xfId="2" applyNumberFormat="1" applyFont="1" applyFill="1" applyBorder="1"/>
    <xf numFmtId="0" fontId="3" fillId="0" borderId="1" xfId="4" applyFont="1" applyFill="1" applyBorder="1"/>
    <xf numFmtId="43" fontId="3" fillId="0" borderId="1" xfId="1" applyFont="1" applyFill="1" applyBorder="1"/>
    <xf numFmtId="43" fontId="3" fillId="0" borderId="1" xfId="4" applyNumberFormat="1" applyFont="1" applyBorder="1"/>
    <xf numFmtId="43" fontId="3" fillId="0" borderId="1" xfId="1" applyFont="1" applyBorder="1"/>
    <xf numFmtId="166" fontId="3" fillId="0" borderId="0" xfId="4" applyNumberFormat="1" applyFont="1"/>
    <xf numFmtId="167" fontId="3" fillId="0" borderId="0" xfId="4" applyNumberFormat="1" applyFont="1"/>
    <xf numFmtId="0" fontId="3" fillId="0" borderId="1" xfId="4" applyFont="1" applyBorder="1" applyAlignment="1">
      <alignment horizontal="center"/>
    </xf>
    <xf numFmtId="0" fontId="3" fillId="0" borderId="1" xfId="4" applyFont="1" applyBorder="1"/>
    <xf numFmtId="166" fontId="3" fillId="0" borderId="1" xfId="4" applyNumberFormat="1" applyFont="1" applyBorder="1"/>
    <xf numFmtId="0" fontId="0" fillId="0" borderId="0" xfId="0" applyAlignment="1">
      <alignment wrapText="1"/>
    </xf>
    <xf numFmtId="43" fontId="0" fillId="0" borderId="0" xfId="1" applyNumberFormat="1" applyFont="1"/>
    <xf numFmtId="6" fontId="3" fillId="0" borderId="0" xfId="4" applyNumberFormat="1" applyFont="1"/>
    <xf numFmtId="0" fontId="7" fillId="0" borderId="0" xfId="0" applyFont="1"/>
    <xf numFmtId="1" fontId="1" fillId="0" borderId="0" xfId="5" applyNumberFormat="1"/>
    <xf numFmtId="0" fontId="1" fillId="0" borderId="0" xfId="5" applyAlignment="1">
      <alignment horizontal="center"/>
    </xf>
    <xf numFmtId="0" fontId="0" fillId="7" borderId="0" xfId="0" applyFill="1"/>
    <xf numFmtId="1" fontId="1" fillId="7" borderId="0" xfId="5" applyNumberFormat="1" applyFill="1"/>
    <xf numFmtId="0" fontId="0" fillId="0" borderId="0" xfId="0" applyAlignment="1"/>
    <xf numFmtId="43" fontId="0" fillId="0" borderId="0" xfId="0" applyNumberFormat="1"/>
    <xf numFmtId="165" fontId="0" fillId="0" borderId="0" xfId="0" applyNumberFormat="1"/>
    <xf numFmtId="165" fontId="0" fillId="6" borderId="0" xfId="0" applyNumberFormat="1" applyFill="1"/>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wrapText="1"/>
    </xf>
    <xf numFmtId="168" fontId="0" fillId="0" borderId="0" xfId="0" applyNumberFormat="1"/>
    <xf numFmtId="168" fontId="0" fillId="0" borderId="6" xfId="0" applyNumberFormat="1" applyBorder="1"/>
    <xf numFmtId="168" fontId="0" fillId="6" borderId="0" xfId="0" applyNumberFormat="1" applyFill="1"/>
    <xf numFmtId="43" fontId="0" fillId="0" borderId="0" xfId="1" applyFont="1"/>
    <xf numFmtId="0" fontId="0" fillId="0" borderId="0" xfId="0" applyAlignment="1">
      <alignment horizontal="center"/>
    </xf>
    <xf numFmtId="168" fontId="0" fillId="0" borderId="0" xfId="0" applyNumberFormat="1" applyFill="1"/>
    <xf numFmtId="0" fontId="5" fillId="2" borderId="1" xfId="4" applyFont="1" applyFill="1" applyBorder="1" applyAlignment="1">
      <alignment horizontal="center" wrapText="1"/>
    </xf>
    <xf numFmtId="8" fontId="0" fillId="0" borderId="0" xfId="0" applyNumberFormat="1" applyFill="1"/>
    <xf numFmtId="43" fontId="0" fillId="6" borderId="0" xfId="1" applyNumberFormat="1" applyFont="1" applyFill="1"/>
    <xf numFmtId="43" fontId="0" fillId="0" borderId="0" xfId="1" applyFont="1" applyFill="1"/>
    <xf numFmtId="43" fontId="0" fillId="6" borderId="0" xfId="1" applyFont="1" applyFill="1"/>
    <xf numFmtId="0" fontId="10" fillId="0" borderId="0" xfId="6"/>
    <xf numFmtId="43" fontId="0" fillId="0" borderId="0" xfId="0" applyNumberFormat="1" applyFill="1"/>
    <xf numFmtId="0" fontId="5" fillId="2" borderId="1" xfId="4" applyFont="1" applyFill="1" applyBorder="1" applyAlignment="1">
      <alignment horizontal="center" wrapText="1"/>
    </xf>
    <xf numFmtId="0" fontId="5" fillId="2" borderId="2" xfId="4" applyFont="1" applyFill="1" applyBorder="1" applyAlignment="1">
      <alignment horizontal="center" wrapText="1"/>
    </xf>
    <xf numFmtId="0" fontId="5" fillId="2" borderId="3" xfId="4" applyFont="1" applyFill="1" applyBorder="1" applyAlignment="1">
      <alignment horizontal="center" wrapText="1"/>
    </xf>
    <xf numFmtId="0" fontId="5" fillId="2" borderId="4" xfId="4" applyFont="1" applyFill="1" applyBorder="1" applyAlignment="1">
      <alignment horizontal="center" wrapText="1"/>
    </xf>
    <xf numFmtId="0" fontId="6" fillId="3" borderId="1" xfId="4" applyFont="1" applyFill="1" applyBorder="1" applyAlignment="1">
      <alignment horizontal="center"/>
    </xf>
    <xf numFmtId="0" fontId="4" fillId="4" borderId="1" xfId="4" applyFont="1" applyFill="1" applyBorder="1" applyAlignment="1">
      <alignment horizontal="center"/>
    </xf>
    <xf numFmtId="0" fontId="0" fillId="0" borderId="0" xfId="0" applyAlignment="1">
      <alignment horizontal="center" wrapText="1"/>
    </xf>
    <xf numFmtId="0" fontId="0" fillId="0" borderId="0" xfId="0" applyAlignment="1">
      <alignment horizontal="left" vertical="top" wrapText="1"/>
    </xf>
  </cellXfs>
  <cellStyles count="7">
    <cellStyle name="Comma" xfId="1" builtinId="3"/>
    <cellStyle name="Currency" xfId="2" builtinId="4"/>
    <cellStyle name="Hyperlink" xfId="6" builtinId="8"/>
    <cellStyle name="Normal" xfId="0" builtinId="0"/>
    <cellStyle name="Normal 2" xfId="4"/>
    <cellStyle name="Normal 3" xfId="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Evaluation\LCP\Additional%20Benefits\PWC%20Models\Big%20Benefit\RevModel.Gen5%20BigBenefit%20v4%20addenergy150%20MLresidMIX%20HI%20PRIC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over"/>
      <sheetName val="Output ProjYr"/>
      <sheetName val="Output CalYr"/>
      <sheetName val="Output SA"/>
      <sheetName val="Output Monthly"/>
      <sheetName val="Output Summary"/>
      <sheetName val="Calcs"/>
      <sheetName val="NTB Inputs"/>
      <sheetName val="TB Inputs"/>
      <sheetName val="HrsPerMonth"/>
      <sheetName val="GenCap"/>
      <sheetName val="TxnCap"/>
      <sheetName val="Markets"/>
      <sheetName val="TxnTariffsFirm"/>
      <sheetName val="TxnTariffsNonFirm"/>
      <sheetName val="MktPriceCapacity"/>
      <sheetName val="MktPriceEnergyContractPeak"/>
      <sheetName val="MktPriceEnergyOffPeak"/>
      <sheetName val="Sheet1"/>
      <sheetName val="Sheet2"/>
    </sheetNames>
    <sheetDataSet>
      <sheetData sheetId="0"/>
      <sheetData sheetId="1"/>
      <sheetData sheetId="2"/>
      <sheetData sheetId="3"/>
      <sheetData sheetId="4"/>
      <sheetData sheetId="5"/>
      <sheetData sheetId="6"/>
      <sheetData sheetId="7">
        <row r="27">
          <cell r="F27">
            <v>0</v>
          </cell>
        </row>
      </sheetData>
      <sheetData sheetId="8">
        <row r="10">
          <cell r="F10" t="str">
            <v>Revenue &amp; Tariff Model</v>
          </cell>
        </row>
        <row r="11">
          <cell r="F11">
            <v>42370</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file:///C:\Users\BlackmoreD\AppData\Local\Microsoft\Windows\INetCache\Content.Outlook\HEK35NS9\Confidential%20-%20Maritime%20Link%20-%20Nalcor%20April%2027%20Final%20Draft%20Supplemental%20Energy%20Calculation_July30_March18.xls"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D71"/>
  <sheetViews>
    <sheetView tabSelected="1" workbookViewId="0">
      <selection activeCell="A7" sqref="A7"/>
    </sheetView>
  </sheetViews>
  <sheetFormatPr defaultRowHeight="12.75" x14ac:dyDescent="0.2"/>
  <cols>
    <col min="1" max="1" width="31.85546875" style="3" customWidth="1"/>
    <col min="2" max="2" width="10.42578125" style="3" customWidth="1"/>
    <col min="3" max="3" width="10.5703125" style="3" customWidth="1"/>
    <col min="4" max="4" width="13.140625" style="3" customWidth="1"/>
    <col min="5" max="5" width="14.7109375" style="3" customWidth="1"/>
    <col min="6" max="11" width="8.85546875" style="3" customWidth="1"/>
    <col min="12" max="12" width="10.42578125" style="3" customWidth="1"/>
    <col min="13" max="13" width="10.5703125" style="3" customWidth="1"/>
    <col min="14" max="14" width="11.28515625" style="3" customWidth="1"/>
    <col min="15" max="15" width="14.7109375" style="3" customWidth="1"/>
    <col min="16" max="21" width="8.85546875" style="3" customWidth="1"/>
    <col min="22" max="23" width="10.85546875" style="3" customWidth="1"/>
    <col min="24" max="24" width="13.140625" style="3" customWidth="1"/>
    <col min="25" max="25" width="13.28515625" style="3" customWidth="1"/>
    <col min="26" max="26" width="12" style="3" customWidth="1"/>
    <col min="27" max="27" width="21.85546875" style="3" customWidth="1"/>
    <col min="28" max="30" width="10.85546875" style="3" customWidth="1"/>
    <col min="31" max="31" width="9" style="3" customWidth="1"/>
    <col min="32" max="32" width="14.5703125" style="3" customWidth="1"/>
    <col min="33" max="33" width="18.140625" style="3" customWidth="1"/>
    <col min="34" max="34" width="11.85546875" style="3" customWidth="1"/>
    <col min="35" max="35" width="12.140625" style="3" customWidth="1"/>
    <col min="36" max="36" width="10" style="3" customWidth="1"/>
    <col min="37" max="37" width="11.85546875" style="3" customWidth="1"/>
    <col min="38" max="38" width="13.140625" style="3" customWidth="1"/>
    <col min="39" max="39" width="12" style="3" customWidth="1"/>
    <col min="40" max="40" width="8" style="3" customWidth="1"/>
    <col min="41" max="41" width="13.140625" style="3" customWidth="1"/>
    <col min="42" max="42" width="9.7109375" style="3" customWidth="1"/>
    <col min="43" max="44" width="8.5703125" style="3" customWidth="1"/>
    <col min="45" max="45" width="13.140625" style="3" customWidth="1"/>
    <col min="46" max="46" width="9.140625" style="3"/>
    <col min="47" max="47" width="11.85546875" style="3" customWidth="1"/>
    <col min="48" max="48" width="9" style="3" customWidth="1"/>
    <col min="49" max="49" width="10" style="3" customWidth="1"/>
    <col min="50" max="51" width="9" style="3" customWidth="1"/>
    <col min="52" max="57" width="8.85546875" style="3" customWidth="1"/>
    <col min="58" max="58" width="10" style="3" customWidth="1"/>
    <col min="59" max="59" width="9.140625" style="3"/>
    <col min="60" max="60" width="11.85546875" style="3" customWidth="1"/>
    <col min="61" max="61" width="12.5703125" style="3" customWidth="1"/>
    <col min="62" max="62" width="11" style="3" customWidth="1"/>
    <col min="63" max="64" width="9" style="3" customWidth="1"/>
    <col min="65" max="70" width="8.85546875" style="3" customWidth="1"/>
    <col min="71" max="72" width="6" style="3" customWidth="1"/>
    <col min="73" max="75" width="9" style="3" customWidth="1"/>
    <col min="76" max="79" width="6" style="3" customWidth="1"/>
    <col min="80" max="80" width="9" style="3" customWidth="1"/>
    <col min="81" max="81" width="11" style="3" customWidth="1"/>
    <col min="82" max="82" width="11" style="3" bestFit="1" customWidth="1"/>
    <col min="83" max="83" width="11.85546875" style="3" customWidth="1"/>
    <col min="84" max="84" width="10" style="3" customWidth="1"/>
    <col min="85" max="85" width="11" style="3" customWidth="1"/>
    <col min="86" max="87" width="9" style="3" customWidth="1"/>
    <col min="88" max="93" width="8.85546875" style="3" customWidth="1"/>
    <col min="94" max="95" width="6" style="3" customWidth="1"/>
    <col min="96" max="98" width="9" style="3" customWidth="1"/>
    <col min="99" max="102" width="6" style="3" customWidth="1"/>
    <col min="103" max="103" width="9" style="3" customWidth="1"/>
    <col min="104" max="104" width="11" style="3" customWidth="1"/>
    <col min="105" max="105" width="9.140625" style="3"/>
    <col min="106" max="106" width="11.85546875" style="3" customWidth="1"/>
    <col min="107" max="110" width="8.5703125" style="3" customWidth="1"/>
    <col min="111" max="116" width="8.85546875" style="3" customWidth="1"/>
    <col min="117" max="118" width="6" style="3" customWidth="1"/>
    <col min="119" max="119" width="8.42578125" style="3" customWidth="1"/>
    <col min="120" max="120" width="8.28515625" style="3" customWidth="1"/>
    <col min="121" max="121" width="7.42578125" style="3" customWidth="1"/>
    <col min="122" max="125" width="6" style="3" customWidth="1"/>
    <col min="126" max="126" width="9" style="3" customWidth="1"/>
    <col min="127" max="127" width="6.5703125" style="3" customWidth="1"/>
    <col min="128" max="129" width="9.140625" style="3"/>
    <col min="130" max="130" width="14" style="3" customWidth="1"/>
    <col min="131" max="131" width="12.5703125" style="3" customWidth="1"/>
    <col min="132" max="132" width="13.140625" style="3" customWidth="1"/>
    <col min="133" max="16384" width="9.140625" style="3"/>
  </cols>
  <sheetData>
    <row r="1" spans="1:134" ht="21" x14ac:dyDescent="0.35">
      <c r="A1" s="2" t="s">
        <v>4</v>
      </c>
      <c r="B1" s="3" t="s">
        <v>42</v>
      </c>
      <c r="Z1" s="4" t="s">
        <v>5</v>
      </c>
      <c r="AA1" s="5">
        <v>132.36206300682429</v>
      </c>
      <c r="AG1" s="4" t="s">
        <v>5</v>
      </c>
      <c r="AH1" s="5">
        <v>419.02380940680894</v>
      </c>
      <c r="BI1" s="6">
        <v>35550</v>
      </c>
      <c r="BJ1" s="6">
        <v>201075.81982154999</v>
      </c>
      <c r="BM1" s="7">
        <v>0.79310385138942385</v>
      </c>
      <c r="BN1" s="8" t="s">
        <v>6</v>
      </c>
      <c r="BQ1" s="7">
        <v>0.92244970530943682</v>
      </c>
      <c r="BR1" s="8" t="s">
        <v>7</v>
      </c>
      <c r="CB1" s="6">
        <v>0</v>
      </c>
      <c r="CC1" s="6">
        <v>253530.25265138858</v>
      </c>
      <c r="CD1" s="9">
        <v>253530.25265138858</v>
      </c>
    </row>
    <row r="2" spans="1:134" ht="15" x14ac:dyDescent="0.25">
      <c r="A2" s="3" t="s">
        <v>8</v>
      </c>
      <c r="B2" s="10">
        <v>7.0000000000000007E-2</v>
      </c>
      <c r="C2" s="11"/>
      <c r="D2" s="12">
        <v>186.48742389422537</v>
      </c>
      <c r="E2" s="12">
        <v>153.43596078189606</v>
      </c>
      <c r="F2" s="11"/>
      <c r="G2" s="11"/>
      <c r="H2" s="11"/>
      <c r="I2" s="11"/>
      <c r="J2" s="11"/>
      <c r="K2" s="11"/>
      <c r="L2" s="11"/>
      <c r="M2" s="11"/>
      <c r="N2" s="11"/>
      <c r="O2" s="11"/>
      <c r="P2" s="11"/>
      <c r="Q2" s="11"/>
      <c r="R2" s="11"/>
      <c r="S2" s="11"/>
      <c r="T2" s="11"/>
      <c r="U2" s="11"/>
      <c r="V2" s="11"/>
      <c r="W2" s="11"/>
      <c r="X2" s="12">
        <v>90.065631549237366</v>
      </c>
      <c r="Y2" s="12">
        <v>3.866620625365238</v>
      </c>
      <c r="Z2" s="11"/>
      <c r="AA2" s="12">
        <v>173.49966406471387</v>
      </c>
      <c r="AB2" s="11"/>
      <c r="AC2" s="11"/>
      <c r="AD2" s="11"/>
      <c r="AE2" s="11"/>
      <c r="AF2" s="12">
        <v>607.35530091543797</v>
      </c>
      <c r="AG2" s="4" t="s">
        <v>9</v>
      </c>
      <c r="AH2" s="12">
        <v>549.2547374654456</v>
      </c>
      <c r="AK2" s="11"/>
      <c r="AL2" s="11"/>
      <c r="AM2" s="11"/>
      <c r="AN2" s="11"/>
      <c r="AO2" s="11"/>
      <c r="AP2" s="11"/>
      <c r="AQ2" s="11"/>
      <c r="AR2" s="11"/>
      <c r="AS2" s="12">
        <v>58.100563449992393</v>
      </c>
      <c r="BI2" s="13">
        <v>12189.47653546033</v>
      </c>
      <c r="BJ2" s="13">
        <v>39868.169044839233</v>
      </c>
      <c r="BK2" s="14">
        <v>7.0000000000000007E-2</v>
      </c>
      <c r="BL2" s="15" t="s">
        <v>10</v>
      </c>
      <c r="BM2" s="7">
        <v>0.6513560178276856</v>
      </c>
      <c r="BN2" s="8" t="s">
        <v>6</v>
      </c>
      <c r="BQ2" s="7">
        <v>0.81332940702780743</v>
      </c>
      <c r="BR2" s="8" t="s">
        <v>7</v>
      </c>
      <c r="CB2" s="13">
        <v>0</v>
      </c>
      <c r="CC2" s="13">
        <v>61207.953797375136</v>
      </c>
      <c r="CD2" s="9">
        <v>61207.953797375136</v>
      </c>
    </row>
    <row r="3" spans="1:134" x14ac:dyDescent="0.2">
      <c r="AH3" s="16"/>
    </row>
    <row r="4" spans="1:134" x14ac:dyDescent="0.2">
      <c r="B4" s="71" t="s">
        <v>11</v>
      </c>
      <c r="C4" s="71"/>
      <c r="D4" s="71"/>
      <c r="E4" s="71"/>
      <c r="F4" s="71"/>
      <c r="G4" s="71"/>
      <c r="H4" s="71"/>
      <c r="I4" s="71"/>
      <c r="J4" s="71"/>
      <c r="K4" s="71"/>
      <c r="L4" s="72" t="s">
        <v>12</v>
      </c>
      <c r="M4" s="72"/>
      <c r="N4" s="72"/>
      <c r="O4" s="72"/>
      <c r="P4" s="72"/>
      <c r="Q4" s="72"/>
      <c r="R4" s="72"/>
      <c r="S4" s="72"/>
      <c r="T4" s="72"/>
      <c r="U4" s="72"/>
      <c r="V4" s="71" t="s">
        <v>13</v>
      </c>
      <c r="W4" s="71"/>
      <c r="X4" s="71"/>
      <c r="Y4" s="71"/>
      <c r="Z4" s="71"/>
      <c r="AA4" s="71"/>
      <c r="AB4" s="71"/>
      <c r="AC4" s="71"/>
      <c r="AD4" s="71"/>
      <c r="AE4" s="71"/>
      <c r="AF4" s="17"/>
      <c r="AI4" s="67" t="s">
        <v>14</v>
      </c>
      <c r="AJ4" s="67"/>
      <c r="AK4" s="67"/>
      <c r="AL4" s="67"/>
      <c r="AM4" s="67"/>
      <c r="AN4" s="67"/>
      <c r="AO4" s="67"/>
      <c r="AP4" s="67"/>
      <c r="AQ4" s="67"/>
      <c r="AR4" s="67"/>
      <c r="AS4" s="18"/>
      <c r="AV4" s="68" t="s">
        <v>15</v>
      </c>
      <c r="AW4" s="69"/>
      <c r="AX4" s="69"/>
      <c r="AY4" s="69"/>
      <c r="AZ4" s="69"/>
      <c r="BA4" s="69"/>
      <c r="BB4" s="69"/>
      <c r="BC4" s="69"/>
      <c r="BD4" s="69"/>
      <c r="BE4" s="69"/>
      <c r="BF4" s="70"/>
      <c r="BI4" s="68" t="s">
        <v>16</v>
      </c>
      <c r="BJ4" s="69"/>
      <c r="BK4" s="69"/>
      <c r="BL4" s="69"/>
      <c r="BM4" s="69"/>
      <c r="BN4" s="69"/>
      <c r="BO4" s="69"/>
      <c r="BP4" s="69"/>
      <c r="BQ4" s="69"/>
      <c r="BR4" s="69"/>
      <c r="BS4" s="69"/>
      <c r="BT4" s="69"/>
      <c r="BU4" s="69"/>
      <c r="BV4" s="69"/>
      <c r="BW4" s="69"/>
      <c r="BX4" s="69"/>
      <c r="BY4" s="69"/>
      <c r="BZ4" s="69"/>
      <c r="CA4" s="69"/>
      <c r="CB4" s="69"/>
      <c r="CC4" s="70"/>
      <c r="CF4" s="67" t="s">
        <v>17</v>
      </c>
      <c r="CG4" s="67"/>
      <c r="CH4" s="67"/>
      <c r="CI4" s="67"/>
      <c r="CJ4" s="67"/>
      <c r="CK4" s="67"/>
      <c r="CL4" s="67"/>
      <c r="CM4" s="67"/>
      <c r="CN4" s="67"/>
      <c r="CO4" s="67"/>
      <c r="CP4" s="67"/>
      <c r="CQ4" s="67"/>
      <c r="CR4" s="67"/>
      <c r="CS4" s="67"/>
      <c r="CT4" s="67"/>
      <c r="CU4" s="67"/>
      <c r="CV4" s="67"/>
      <c r="CW4" s="67"/>
      <c r="CX4" s="67"/>
      <c r="CY4" s="67"/>
      <c r="CZ4" s="67"/>
      <c r="DC4" s="68" t="s">
        <v>18</v>
      </c>
      <c r="DD4" s="69"/>
      <c r="DE4" s="69"/>
      <c r="DF4" s="69"/>
      <c r="DG4" s="69"/>
      <c r="DH4" s="69"/>
      <c r="DI4" s="69"/>
      <c r="DJ4" s="69"/>
      <c r="DK4" s="69"/>
      <c r="DL4" s="69"/>
      <c r="DM4" s="69"/>
      <c r="DN4" s="69"/>
      <c r="DO4" s="69"/>
      <c r="DP4" s="69"/>
      <c r="DQ4" s="69"/>
      <c r="DR4" s="69"/>
      <c r="DS4" s="69"/>
      <c r="DT4" s="69"/>
      <c r="DU4" s="69"/>
      <c r="DV4" s="69"/>
      <c r="DW4" s="70"/>
      <c r="DZ4" s="41">
        <f>NPV(0.07,DZ7:DZ61)*(1.07)^(2012-2017)</f>
        <v>464203069.37860429</v>
      </c>
      <c r="EA4" s="41">
        <f t="shared" ref="EA4:ED4" si="0">NPV(0.07,EA7:EA61)*(1.07)^(2012-2017)</f>
        <v>44378207.088448048</v>
      </c>
      <c r="EB4" s="41">
        <f t="shared" si="0"/>
        <v>419824862.29015642</v>
      </c>
      <c r="EC4" s="41">
        <f t="shared" si="0"/>
        <v>20175.356311317515</v>
      </c>
      <c r="ED4" s="41">
        <f t="shared" si="0"/>
        <v>419.82486229015632</v>
      </c>
    </row>
    <row r="5" spans="1:134" ht="90" x14ac:dyDescent="0.25">
      <c r="A5" s="19" t="s">
        <v>19</v>
      </c>
      <c r="B5" s="20" t="s">
        <v>20</v>
      </c>
      <c r="C5" s="20" t="s">
        <v>21</v>
      </c>
      <c r="D5" s="20" t="s">
        <v>22</v>
      </c>
      <c r="E5" s="20" t="s">
        <v>23</v>
      </c>
      <c r="F5" s="20" t="s">
        <v>24</v>
      </c>
      <c r="G5" s="20" t="s">
        <v>24</v>
      </c>
      <c r="H5" s="20" t="s">
        <v>24</v>
      </c>
      <c r="I5" s="20" t="s">
        <v>24</v>
      </c>
      <c r="J5" s="20" t="s">
        <v>24</v>
      </c>
      <c r="K5" s="20" t="s">
        <v>24</v>
      </c>
      <c r="L5" s="20" t="s">
        <v>20</v>
      </c>
      <c r="M5" s="20" t="s">
        <v>21</v>
      </c>
      <c r="N5" s="20" t="s">
        <v>22</v>
      </c>
      <c r="O5" s="20" t="s">
        <v>23</v>
      </c>
      <c r="P5" s="20" t="s">
        <v>24</v>
      </c>
      <c r="Q5" s="20" t="s">
        <v>24</v>
      </c>
      <c r="R5" s="20" t="s">
        <v>24</v>
      </c>
      <c r="S5" s="20" t="s">
        <v>24</v>
      </c>
      <c r="T5" s="20" t="s">
        <v>24</v>
      </c>
      <c r="U5" s="20" t="s">
        <v>24</v>
      </c>
      <c r="V5" s="20" t="s">
        <v>25</v>
      </c>
      <c r="W5" s="20" t="s">
        <v>25</v>
      </c>
      <c r="X5" s="20" t="s">
        <v>26</v>
      </c>
      <c r="Y5" s="20" t="s">
        <v>27</v>
      </c>
      <c r="Z5" s="20" t="s">
        <v>28</v>
      </c>
      <c r="AA5" s="20" t="s">
        <v>29</v>
      </c>
      <c r="AB5" s="20" t="s">
        <v>25</v>
      </c>
      <c r="AC5" s="20" t="s">
        <v>25</v>
      </c>
      <c r="AD5" s="20" t="s">
        <v>25</v>
      </c>
      <c r="AE5" s="20" t="s">
        <v>30</v>
      </c>
      <c r="AF5" s="20" t="s">
        <v>31</v>
      </c>
      <c r="AH5" s="19" t="s">
        <v>19</v>
      </c>
      <c r="AI5" s="20" t="s">
        <v>32</v>
      </c>
      <c r="AJ5" s="20" t="s">
        <v>33</v>
      </c>
      <c r="AK5" s="20" t="s">
        <v>34</v>
      </c>
      <c r="AL5" s="20" t="s">
        <v>35</v>
      </c>
      <c r="AM5" s="20" t="s">
        <v>36</v>
      </c>
      <c r="AN5" s="20" t="s">
        <v>37</v>
      </c>
      <c r="AO5" s="20" t="s">
        <v>38</v>
      </c>
      <c r="AP5" s="20" t="s">
        <v>39</v>
      </c>
      <c r="AQ5" s="20" t="s">
        <v>40</v>
      </c>
      <c r="AR5" s="20" t="s">
        <v>40</v>
      </c>
      <c r="AS5" s="20" t="s">
        <v>31</v>
      </c>
      <c r="AU5" s="19" t="s">
        <v>19</v>
      </c>
      <c r="AV5" s="20" t="s">
        <v>20</v>
      </c>
      <c r="AW5" s="20" t="s">
        <v>21</v>
      </c>
      <c r="AX5" s="20" t="s">
        <v>22</v>
      </c>
      <c r="AY5" s="20" t="s">
        <v>23</v>
      </c>
      <c r="AZ5" s="20" t="s">
        <v>24</v>
      </c>
      <c r="BA5" s="20" t="s">
        <v>24</v>
      </c>
      <c r="BB5" s="20" t="s">
        <v>24</v>
      </c>
      <c r="BC5" s="20" t="s">
        <v>24</v>
      </c>
      <c r="BD5" s="20" t="s">
        <v>24</v>
      </c>
      <c r="BE5" s="20" t="s">
        <v>24</v>
      </c>
      <c r="BF5" s="20" t="s">
        <v>31</v>
      </c>
      <c r="BH5" s="19" t="s">
        <v>19</v>
      </c>
      <c r="BI5" s="21" t="s">
        <v>20</v>
      </c>
      <c r="BJ5" s="21" t="s">
        <v>21</v>
      </c>
      <c r="BK5" s="21" t="s">
        <v>22</v>
      </c>
      <c r="BL5" s="21" t="s">
        <v>23</v>
      </c>
      <c r="BM5" s="22" t="s">
        <v>24</v>
      </c>
      <c r="BN5" s="21" t="s">
        <v>24</v>
      </c>
      <c r="BO5" s="21" t="s">
        <v>24</v>
      </c>
      <c r="BP5" s="21" t="s">
        <v>24</v>
      </c>
      <c r="BQ5" s="21" t="s">
        <v>24</v>
      </c>
      <c r="BR5" s="21" t="s">
        <v>24</v>
      </c>
      <c r="BS5" s="23" t="s">
        <v>25</v>
      </c>
      <c r="BT5" s="23" t="s">
        <v>25</v>
      </c>
      <c r="BU5" s="23" t="s">
        <v>26</v>
      </c>
      <c r="BV5" s="23" t="s">
        <v>27</v>
      </c>
      <c r="BW5" s="23" t="s">
        <v>28</v>
      </c>
      <c r="BX5" s="23" t="s">
        <v>29</v>
      </c>
      <c r="BY5" s="23" t="s">
        <v>25</v>
      </c>
      <c r="BZ5" s="23" t="s">
        <v>25</v>
      </c>
      <c r="CA5" s="23" t="s">
        <v>25</v>
      </c>
      <c r="CB5" s="23" t="s">
        <v>30</v>
      </c>
      <c r="CC5" s="21" t="s">
        <v>31</v>
      </c>
      <c r="CD5" s="24" t="s">
        <v>3</v>
      </c>
      <c r="CE5" s="19" t="s">
        <v>19</v>
      </c>
      <c r="CF5" s="21" t="s">
        <v>20</v>
      </c>
      <c r="CG5" s="21" t="s">
        <v>21</v>
      </c>
      <c r="CH5" s="21" t="s">
        <v>22</v>
      </c>
      <c r="CI5" s="21" t="s">
        <v>23</v>
      </c>
      <c r="CJ5" s="22" t="s">
        <v>24</v>
      </c>
      <c r="CK5" s="21" t="s">
        <v>24</v>
      </c>
      <c r="CL5" s="21" t="s">
        <v>24</v>
      </c>
      <c r="CM5" s="21" t="s">
        <v>24</v>
      </c>
      <c r="CN5" s="21" t="s">
        <v>24</v>
      </c>
      <c r="CO5" s="21" t="s">
        <v>24</v>
      </c>
      <c r="CP5" s="23" t="s">
        <v>25</v>
      </c>
      <c r="CQ5" s="23" t="s">
        <v>25</v>
      </c>
      <c r="CR5" s="23" t="s">
        <v>26</v>
      </c>
      <c r="CS5" s="23" t="s">
        <v>27</v>
      </c>
      <c r="CT5" s="23" t="s">
        <v>28</v>
      </c>
      <c r="CU5" s="23" t="s">
        <v>29</v>
      </c>
      <c r="CV5" s="23" t="s">
        <v>25</v>
      </c>
      <c r="CW5" s="23" t="s">
        <v>25</v>
      </c>
      <c r="CX5" s="23" t="s">
        <v>25</v>
      </c>
      <c r="CY5" s="23" t="s">
        <v>30</v>
      </c>
      <c r="CZ5" s="21" t="s">
        <v>31</v>
      </c>
      <c r="DB5" s="19" t="s">
        <v>19</v>
      </c>
      <c r="DC5" s="21" t="s">
        <v>20</v>
      </c>
      <c r="DD5" s="21" t="s">
        <v>21</v>
      </c>
      <c r="DE5" s="21" t="s">
        <v>22</v>
      </c>
      <c r="DF5" s="21" t="s">
        <v>23</v>
      </c>
      <c r="DG5" s="22" t="s">
        <v>24</v>
      </c>
      <c r="DH5" s="21" t="s">
        <v>24</v>
      </c>
      <c r="DI5" s="21" t="s">
        <v>24</v>
      </c>
      <c r="DJ5" s="21" t="s">
        <v>24</v>
      </c>
      <c r="DK5" s="21" t="s">
        <v>24</v>
      </c>
      <c r="DL5" s="21" t="s">
        <v>24</v>
      </c>
      <c r="DM5" s="23" t="s">
        <v>25</v>
      </c>
      <c r="DN5" s="23" t="s">
        <v>25</v>
      </c>
      <c r="DO5" s="23" t="s">
        <v>26</v>
      </c>
      <c r="DP5" s="23" t="s">
        <v>27</v>
      </c>
      <c r="DQ5" s="23" t="s">
        <v>28</v>
      </c>
      <c r="DR5" s="23" t="s">
        <v>29</v>
      </c>
      <c r="DS5" s="23" t="s">
        <v>25</v>
      </c>
      <c r="DT5" s="23" t="s">
        <v>25</v>
      </c>
      <c r="DU5" s="23" t="s">
        <v>25</v>
      </c>
      <c r="DV5" s="23" t="s">
        <v>30</v>
      </c>
      <c r="DW5" s="21" t="s">
        <v>31</v>
      </c>
      <c r="DZ5" s="25" t="s">
        <v>0</v>
      </c>
      <c r="EA5" s="26" t="s">
        <v>1</v>
      </c>
      <c r="EB5" s="25" t="s">
        <v>2</v>
      </c>
    </row>
    <row r="6" spans="1:134" x14ac:dyDescent="0.2">
      <c r="A6" s="27">
        <v>2016</v>
      </c>
      <c r="B6" s="28">
        <v>0</v>
      </c>
      <c r="C6" s="28">
        <v>0</v>
      </c>
      <c r="D6" s="28">
        <v>0</v>
      </c>
      <c r="E6" s="28">
        <v>0</v>
      </c>
      <c r="F6" s="28">
        <v>0</v>
      </c>
      <c r="G6" s="28">
        <v>0</v>
      </c>
      <c r="H6" s="28">
        <v>0</v>
      </c>
      <c r="I6" s="28">
        <v>0</v>
      </c>
      <c r="J6" s="28">
        <v>0</v>
      </c>
      <c r="K6" s="28">
        <v>0</v>
      </c>
      <c r="L6" s="28">
        <v>0</v>
      </c>
      <c r="M6" s="28">
        <v>0</v>
      </c>
      <c r="N6" s="28">
        <v>0</v>
      </c>
      <c r="O6" s="28">
        <v>0</v>
      </c>
      <c r="P6" s="28">
        <v>0</v>
      </c>
      <c r="Q6" s="28">
        <v>0</v>
      </c>
      <c r="R6" s="28">
        <v>0</v>
      </c>
      <c r="S6" s="28">
        <v>0</v>
      </c>
      <c r="T6" s="28">
        <v>0</v>
      </c>
      <c r="U6" s="28">
        <v>0</v>
      </c>
      <c r="V6" s="28">
        <v>0</v>
      </c>
      <c r="W6" s="28">
        <v>0</v>
      </c>
      <c r="X6" s="28">
        <v>0</v>
      </c>
      <c r="Y6" s="28">
        <v>0</v>
      </c>
      <c r="Z6" s="28">
        <v>0</v>
      </c>
      <c r="AA6" s="28">
        <v>0</v>
      </c>
      <c r="AB6" s="28">
        <v>0</v>
      </c>
      <c r="AC6" s="28">
        <v>0</v>
      </c>
      <c r="AD6" s="28">
        <v>0</v>
      </c>
      <c r="AE6" s="28">
        <v>0</v>
      </c>
      <c r="AF6" s="28">
        <v>0</v>
      </c>
      <c r="AH6" s="27">
        <v>2016</v>
      </c>
      <c r="AI6" s="29">
        <v>0</v>
      </c>
      <c r="AJ6" s="29">
        <v>0</v>
      </c>
      <c r="AK6" s="29">
        <v>0</v>
      </c>
      <c r="AL6" s="29">
        <v>0</v>
      </c>
      <c r="AM6" s="29">
        <v>0</v>
      </c>
      <c r="AN6" s="29">
        <v>0</v>
      </c>
      <c r="AO6" s="29">
        <v>0</v>
      </c>
      <c r="AP6" s="29">
        <v>0</v>
      </c>
      <c r="AQ6" s="29">
        <v>0</v>
      </c>
      <c r="AR6" s="29">
        <v>0</v>
      </c>
      <c r="AS6" s="28">
        <v>0</v>
      </c>
      <c r="AU6" s="30">
        <v>2016</v>
      </c>
      <c r="AV6" s="31">
        <v>0</v>
      </c>
      <c r="AW6" s="31">
        <v>0</v>
      </c>
      <c r="AX6" s="31">
        <v>0</v>
      </c>
      <c r="AY6" s="31">
        <v>0</v>
      </c>
      <c r="AZ6" s="31">
        <v>0</v>
      </c>
      <c r="BA6" s="31">
        <v>0</v>
      </c>
      <c r="BB6" s="31">
        <v>0</v>
      </c>
      <c r="BC6" s="31">
        <v>0</v>
      </c>
      <c r="BD6" s="31">
        <v>0</v>
      </c>
      <c r="BE6" s="31">
        <v>0</v>
      </c>
      <c r="BF6" s="31">
        <v>0</v>
      </c>
      <c r="BH6" s="30">
        <v>2016</v>
      </c>
      <c r="BI6" s="31">
        <v>0</v>
      </c>
      <c r="BJ6" s="31">
        <v>0</v>
      </c>
      <c r="BK6" s="31">
        <v>0</v>
      </c>
      <c r="BL6" s="31">
        <v>0</v>
      </c>
      <c r="BM6" s="31">
        <v>0</v>
      </c>
      <c r="BN6" s="31">
        <v>0</v>
      </c>
      <c r="BO6" s="31">
        <v>0</v>
      </c>
      <c r="BP6" s="31">
        <v>0</v>
      </c>
      <c r="BQ6" s="31">
        <v>0</v>
      </c>
      <c r="BR6" s="31">
        <v>0</v>
      </c>
      <c r="BS6" s="31">
        <v>0</v>
      </c>
      <c r="BT6" s="31">
        <v>0</v>
      </c>
      <c r="BU6" s="31">
        <v>0</v>
      </c>
      <c r="BV6" s="31">
        <v>0</v>
      </c>
      <c r="BW6" s="31">
        <v>0</v>
      </c>
      <c r="BX6" s="31">
        <v>0</v>
      </c>
      <c r="BY6" s="31">
        <v>0</v>
      </c>
      <c r="BZ6" s="31">
        <v>0</v>
      </c>
      <c r="CA6" s="31">
        <v>0</v>
      </c>
      <c r="CB6" s="31">
        <v>0</v>
      </c>
      <c r="CC6" s="32">
        <v>0</v>
      </c>
      <c r="CE6" s="30">
        <v>2016</v>
      </c>
      <c r="CF6" s="31">
        <v>0</v>
      </c>
      <c r="CG6" s="31">
        <v>0</v>
      </c>
      <c r="CH6" s="31">
        <v>0</v>
      </c>
      <c r="CI6" s="31">
        <v>0</v>
      </c>
      <c r="CJ6" s="31">
        <v>0</v>
      </c>
      <c r="CK6" s="31">
        <v>0</v>
      </c>
      <c r="CL6" s="31">
        <v>0</v>
      </c>
      <c r="CM6" s="31">
        <v>0</v>
      </c>
      <c r="CN6" s="31">
        <v>0</v>
      </c>
      <c r="CO6" s="31">
        <v>0</v>
      </c>
      <c r="CP6" s="31">
        <v>0</v>
      </c>
      <c r="CQ6" s="31">
        <v>0</v>
      </c>
      <c r="CR6" s="31">
        <v>0</v>
      </c>
      <c r="CS6" s="31">
        <v>0</v>
      </c>
      <c r="CT6" s="31">
        <v>0</v>
      </c>
      <c r="CU6" s="31">
        <v>0</v>
      </c>
      <c r="CV6" s="31">
        <v>0</v>
      </c>
      <c r="CW6" s="31">
        <v>0</v>
      </c>
      <c r="CX6" s="31">
        <v>0</v>
      </c>
      <c r="CY6" s="31">
        <v>0</v>
      </c>
      <c r="CZ6" s="32">
        <v>0</v>
      </c>
      <c r="DB6" s="30">
        <v>2016</v>
      </c>
      <c r="DC6" s="31">
        <v>0</v>
      </c>
      <c r="DD6" s="31">
        <v>0</v>
      </c>
      <c r="DE6" s="31">
        <v>0</v>
      </c>
      <c r="DF6" s="31">
        <v>0</v>
      </c>
      <c r="DG6" s="31">
        <v>0</v>
      </c>
      <c r="DH6" s="31">
        <v>0</v>
      </c>
      <c r="DI6" s="31">
        <v>0</v>
      </c>
      <c r="DJ6" s="31">
        <v>0</v>
      </c>
      <c r="DK6" s="31">
        <v>0</v>
      </c>
      <c r="DL6" s="31">
        <v>0</v>
      </c>
      <c r="DM6" s="31"/>
      <c r="DN6" s="31"/>
      <c r="DO6" s="31">
        <v>0</v>
      </c>
      <c r="DP6" s="31"/>
      <c r="DQ6" s="31"/>
      <c r="DR6" s="31"/>
      <c r="DS6" s="31"/>
      <c r="DT6" s="31"/>
      <c r="DU6" s="31"/>
      <c r="DV6" s="31">
        <v>0</v>
      </c>
      <c r="DW6" s="33">
        <v>0</v>
      </c>
      <c r="DZ6" s="34">
        <v>0</v>
      </c>
      <c r="EA6" s="6">
        <v>0</v>
      </c>
      <c r="EB6" s="6">
        <v>0</v>
      </c>
      <c r="EC6" s="3">
        <v>2016</v>
      </c>
      <c r="ED6" s="35">
        <v>0</v>
      </c>
    </row>
    <row r="7" spans="1:134" x14ac:dyDescent="0.2">
      <c r="A7" s="36">
        <v>2017</v>
      </c>
      <c r="B7" s="28">
        <v>0</v>
      </c>
      <c r="C7" s="28">
        <v>0</v>
      </c>
      <c r="D7" s="28">
        <v>5827966.7061133683</v>
      </c>
      <c r="E7" s="28">
        <v>1349349.2478151629</v>
      </c>
      <c r="F7" s="28">
        <v>0</v>
      </c>
      <c r="G7" s="28">
        <v>0</v>
      </c>
      <c r="H7" s="28">
        <v>0</v>
      </c>
      <c r="I7" s="28">
        <v>0</v>
      </c>
      <c r="J7" s="28">
        <v>0</v>
      </c>
      <c r="K7" s="28">
        <v>0</v>
      </c>
      <c r="L7" s="28">
        <v>0</v>
      </c>
      <c r="M7" s="28">
        <v>0</v>
      </c>
      <c r="N7" s="28">
        <v>0</v>
      </c>
      <c r="O7" s="28">
        <v>0</v>
      </c>
      <c r="P7" s="28">
        <v>0</v>
      </c>
      <c r="Q7" s="28">
        <v>0</v>
      </c>
      <c r="R7" s="28">
        <v>0</v>
      </c>
      <c r="S7" s="28">
        <v>0</v>
      </c>
      <c r="T7" s="28">
        <v>0</v>
      </c>
      <c r="U7" s="28">
        <v>0</v>
      </c>
      <c r="V7" s="28">
        <v>0</v>
      </c>
      <c r="W7" s="28">
        <v>0</v>
      </c>
      <c r="X7" s="28">
        <v>5287053.6304297</v>
      </c>
      <c r="Y7" s="28">
        <v>1298780.1850765327</v>
      </c>
      <c r="Z7" s="28">
        <v>0</v>
      </c>
      <c r="AA7" s="28">
        <v>4360865.39069237</v>
      </c>
      <c r="AB7" s="28">
        <v>0</v>
      </c>
      <c r="AC7" s="28">
        <v>0</v>
      </c>
      <c r="AD7" s="28">
        <v>0</v>
      </c>
      <c r="AE7" s="28">
        <v>0</v>
      </c>
      <c r="AF7" s="28">
        <v>18124015.160127133</v>
      </c>
      <c r="AH7" s="27">
        <v>2017</v>
      </c>
      <c r="AI7" s="29">
        <v>0</v>
      </c>
      <c r="AJ7" s="29">
        <v>0</v>
      </c>
      <c r="AK7" s="29">
        <v>0</v>
      </c>
      <c r="AL7" s="29">
        <v>380707.65177182585</v>
      </c>
      <c r="AM7" s="29">
        <v>238699.18337670562</v>
      </c>
      <c r="AN7" s="29">
        <v>0</v>
      </c>
      <c r="AO7" s="29">
        <v>2048519.8434403171</v>
      </c>
      <c r="AP7" s="29">
        <v>22300.282753007778</v>
      </c>
      <c r="AQ7" s="29">
        <v>0</v>
      </c>
      <c r="AR7" s="29">
        <v>0</v>
      </c>
      <c r="AS7" s="28">
        <v>2690226.9613418565</v>
      </c>
      <c r="AU7" s="30">
        <v>2017</v>
      </c>
      <c r="AV7" s="31">
        <v>41.952054794520549</v>
      </c>
      <c r="AW7" s="31">
        <v>144.3032982040896</v>
      </c>
      <c r="AX7" s="31">
        <v>35.909176251338316</v>
      </c>
      <c r="AY7" s="31">
        <v>8.0008662180308647</v>
      </c>
      <c r="AZ7" s="31">
        <v>0</v>
      </c>
      <c r="BA7" s="31">
        <v>0</v>
      </c>
      <c r="BB7" s="31">
        <v>0</v>
      </c>
      <c r="BC7" s="31">
        <v>0</v>
      </c>
      <c r="BD7" s="31">
        <v>0</v>
      </c>
      <c r="BE7" s="31">
        <v>0</v>
      </c>
      <c r="BF7" s="31">
        <v>230.16539546797932</v>
      </c>
      <c r="BH7" s="30">
        <v>2017</v>
      </c>
      <c r="BI7" s="31">
        <v>310.02739726027397</v>
      </c>
      <c r="BJ7" s="31">
        <v>1042.0715127905878</v>
      </c>
      <c r="BK7" s="31">
        <v>108.24119880141197</v>
      </c>
      <c r="BL7" s="31">
        <v>32.259492591100447</v>
      </c>
      <c r="BM7" s="31">
        <v>0</v>
      </c>
      <c r="BN7" s="31">
        <v>0</v>
      </c>
      <c r="BO7" s="31">
        <v>0</v>
      </c>
      <c r="BP7" s="31">
        <v>0</v>
      </c>
      <c r="BQ7" s="31">
        <v>0</v>
      </c>
      <c r="BR7" s="31">
        <v>0</v>
      </c>
      <c r="BS7" s="31">
        <v>0</v>
      </c>
      <c r="BT7" s="31">
        <v>0</v>
      </c>
      <c r="BU7" s="31">
        <v>126.9588609976056</v>
      </c>
      <c r="BV7" s="31">
        <v>39.172241003479122</v>
      </c>
      <c r="BW7" s="31">
        <v>0</v>
      </c>
      <c r="BX7" s="31">
        <v>143.2692965555411</v>
      </c>
      <c r="BY7" s="31">
        <v>0</v>
      </c>
      <c r="BZ7" s="31">
        <v>0</v>
      </c>
      <c r="CA7" s="31">
        <v>0</v>
      </c>
      <c r="CB7" s="31">
        <v>0</v>
      </c>
      <c r="CC7" s="32">
        <v>1802</v>
      </c>
      <c r="CE7" s="30">
        <v>2017</v>
      </c>
      <c r="CF7" s="31">
        <v>279.46474452493146</v>
      </c>
      <c r="CG7" s="31">
        <v>979.9119470526291</v>
      </c>
      <c r="CH7" s="31">
        <v>100.64252698593099</v>
      </c>
      <c r="CI7" s="31">
        <v>27.38896056927992</v>
      </c>
      <c r="CJ7" s="31">
        <v>0</v>
      </c>
      <c r="CK7" s="31">
        <v>0</v>
      </c>
      <c r="CL7" s="31">
        <v>0</v>
      </c>
      <c r="CM7" s="31">
        <v>0</v>
      </c>
      <c r="CN7" s="31">
        <v>0</v>
      </c>
      <c r="CO7" s="31">
        <v>0</v>
      </c>
      <c r="CP7" s="31">
        <v>0</v>
      </c>
      <c r="CQ7" s="31">
        <v>0</v>
      </c>
      <c r="CR7" s="31">
        <v>118.0461851452435</v>
      </c>
      <c r="CS7" s="31">
        <v>33.258023548411337</v>
      </c>
      <c r="CT7" s="31">
        <v>0</v>
      </c>
      <c r="CU7" s="31">
        <v>143.2692965555411</v>
      </c>
      <c r="CV7" s="31">
        <v>0</v>
      </c>
      <c r="CW7" s="31">
        <v>0</v>
      </c>
      <c r="CX7" s="31">
        <v>0</v>
      </c>
      <c r="CY7" s="31">
        <v>0</v>
      </c>
      <c r="CZ7" s="32">
        <v>1681.9816843819674</v>
      </c>
      <c r="DB7" s="30">
        <v>2017</v>
      </c>
      <c r="DC7" s="31">
        <v>0</v>
      </c>
      <c r="DD7" s="31">
        <v>0</v>
      </c>
      <c r="DE7" s="31">
        <v>0.94274739475804703</v>
      </c>
      <c r="DF7" s="31">
        <v>0.28980321453617902</v>
      </c>
      <c r="DG7" s="31">
        <v>0</v>
      </c>
      <c r="DH7" s="31">
        <v>0</v>
      </c>
      <c r="DI7" s="31">
        <v>0</v>
      </c>
      <c r="DJ7" s="31">
        <v>0</v>
      </c>
      <c r="DK7" s="31">
        <v>0</v>
      </c>
      <c r="DL7" s="31">
        <v>0</v>
      </c>
      <c r="DM7" s="31"/>
      <c r="DN7" s="31"/>
      <c r="DO7" s="31">
        <v>1.1057724486822702</v>
      </c>
      <c r="DP7" s="31"/>
      <c r="DQ7" s="31"/>
      <c r="DR7" s="31"/>
      <c r="DS7" s="31"/>
      <c r="DT7" s="31"/>
      <c r="DU7" s="31"/>
      <c r="DV7" s="31">
        <v>0</v>
      </c>
      <c r="DW7" s="33">
        <v>2.3383230579764964</v>
      </c>
      <c r="DZ7" s="34">
        <v>18124015.160127133</v>
      </c>
      <c r="EA7" s="6">
        <v>2690226.9613418565</v>
      </c>
      <c r="EB7" s="6">
        <v>15433788.198785277</v>
      </c>
      <c r="EC7" s="3">
        <v>2017</v>
      </c>
      <c r="ED7" s="35">
        <v>15.433788198785278</v>
      </c>
    </row>
    <row r="8" spans="1:134" x14ac:dyDescent="0.2">
      <c r="A8" s="36">
        <v>2018</v>
      </c>
      <c r="B8" s="28">
        <v>0</v>
      </c>
      <c r="C8" s="28">
        <v>0</v>
      </c>
      <c r="D8" s="28">
        <v>20988391.45276808</v>
      </c>
      <c r="E8" s="28">
        <v>21884051.831252944</v>
      </c>
      <c r="F8" s="28">
        <v>0</v>
      </c>
      <c r="G8" s="28">
        <v>0</v>
      </c>
      <c r="H8" s="28">
        <v>0</v>
      </c>
      <c r="I8" s="28">
        <v>0</v>
      </c>
      <c r="J8" s="28">
        <v>0</v>
      </c>
      <c r="K8" s="28">
        <v>0</v>
      </c>
      <c r="L8" s="28">
        <v>0</v>
      </c>
      <c r="M8" s="28">
        <v>0</v>
      </c>
      <c r="N8" s="28">
        <v>0</v>
      </c>
      <c r="O8" s="28">
        <v>0</v>
      </c>
      <c r="P8" s="28">
        <v>0</v>
      </c>
      <c r="Q8" s="28">
        <v>0</v>
      </c>
      <c r="R8" s="28">
        <v>0</v>
      </c>
      <c r="S8" s="28">
        <v>0</v>
      </c>
      <c r="T8" s="28">
        <v>0</v>
      </c>
      <c r="U8" s="28">
        <v>0</v>
      </c>
      <c r="V8" s="28">
        <v>0</v>
      </c>
      <c r="W8" s="28">
        <v>0</v>
      </c>
      <c r="X8" s="28">
        <v>13892044.442560107</v>
      </c>
      <c r="Y8" s="28">
        <v>923926.93347931898</v>
      </c>
      <c r="Z8" s="28">
        <v>0</v>
      </c>
      <c r="AA8" s="28">
        <v>17461234.934641309</v>
      </c>
      <c r="AB8" s="28">
        <v>0</v>
      </c>
      <c r="AC8" s="28">
        <v>0</v>
      </c>
      <c r="AD8" s="28">
        <v>0</v>
      </c>
      <c r="AE8" s="28">
        <v>0</v>
      </c>
      <c r="AF8" s="28">
        <v>75149649.594701752</v>
      </c>
      <c r="AH8" s="36">
        <v>2018</v>
      </c>
      <c r="AI8" s="29">
        <v>0</v>
      </c>
      <c r="AJ8" s="29">
        <v>0</v>
      </c>
      <c r="AK8" s="29">
        <v>0</v>
      </c>
      <c r="AL8" s="29">
        <v>2389417.6372137186</v>
      </c>
      <c r="AM8" s="29">
        <v>1498136.5257419308</v>
      </c>
      <c r="AN8" s="29">
        <v>0</v>
      </c>
      <c r="AO8" s="29">
        <v>5742079.6211741846</v>
      </c>
      <c r="AP8" s="29">
        <v>139962.22213265477</v>
      </c>
      <c r="AQ8" s="29">
        <v>0</v>
      </c>
      <c r="AR8" s="29">
        <v>0</v>
      </c>
      <c r="AS8" s="28">
        <v>9769596.0062624887</v>
      </c>
      <c r="AU8" s="30">
        <v>2018</v>
      </c>
      <c r="AV8" s="31">
        <v>167.80821917808223</v>
      </c>
      <c r="AW8" s="31">
        <v>323.74103658083891</v>
      </c>
      <c r="AX8" s="31">
        <v>87.534869599545004</v>
      </c>
      <c r="AY8" s="31">
        <v>137.19649614941804</v>
      </c>
      <c r="AZ8" s="31">
        <v>0</v>
      </c>
      <c r="BA8" s="31">
        <v>0</v>
      </c>
      <c r="BB8" s="31">
        <v>0</v>
      </c>
      <c r="BC8" s="31">
        <v>0</v>
      </c>
      <c r="BD8" s="31">
        <v>0</v>
      </c>
      <c r="BE8" s="31">
        <v>0</v>
      </c>
      <c r="BF8" s="31">
        <v>716.28062150788423</v>
      </c>
      <c r="BH8" s="30">
        <v>2018</v>
      </c>
      <c r="BI8" s="31">
        <v>1230</v>
      </c>
      <c r="BJ8" s="31">
        <v>2207.347902376775</v>
      </c>
      <c r="BK8" s="31">
        <v>358.71415874923906</v>
      </c>
      <c r="BL8" s="31">
        <v>419.96727107583041</v>
      </c>
      <c r="BM8" s="31">
        <v>0</v>
      </c>
      <c r="BN8" s="31">
        <v>0</v>
      </c>
      <c r="BO8" s="31">
        <v>0</v>
      </c>
      <c r="BP8" s="31">
        <v>0</v>
      </c>
      <c r="BQ8" s="31">
        <v>0</v>
      </c>
      <c r="BR8" s="31">
        <v>0</v>
      </c>
      <c r="BS8" s="31">
        <v>0</v>
      </c>
      <c r="BT8" s="31">
        <v>0</v>
      </c>
      <c r="BU8" s="31">
        <v>294.03314874266044</v>
      </c>
      <c r="BV8" s="31">
        <v>23.917531118575667</v>
      </c>
      <c r="BW8" s="31">
        <v>0</v>
      </c>
      <c r="BX8" s="31">
        <v>401.86807914062348</v>
      </c>
      <c r="BY8" s="31">
        <v>0</v>
      </c>
      <c r="BZ8" s="31">
        <v>0</v>
      </c>
      <c r="CA8" s="31">
        <v>0</v>
      </c>
      <c r="CB8" s="31">
        <v>0</v>
      </c>
      <c r="CC8" s="32">
        <v>4935.848091203703</v>
      </c>
      <c r="CD8" s="9">
        <v>6737.848091203703</v>
      </c>
      <c r="CE8" s="30">
        <v>2018</v>
      </c>
      <c r="CF8" s="31">
        <v>1108.7459973000002</v>
      </c>
      <c r="CG8" s="31">
        <v>2075.6795999999999</v>
      </c>
      <c r="CH8" s="31">
        <v>333.53196196940956</v>
      </c>
      <c r="CI8" s="31">
        <v>356.5606928069675</v>
      </c>
      <c r="CJ8" s="31">
        <v>0</v>
      </c>
      <c r="CK8" s="31">
        <v>0</v>
      </c>
      <c r="CL8" s="31">
        <v>0</v>
      </c>
      <c r="CM8" s="31">
        <v>0</v>
      </c>
      <c r="CN8" s="31">
        <v>0</v>
      </c>
      <c r="CO8" s="31">
        <v>0</v>
      </c>
      <c r="CP8" s="31">
        <v>0</v>
      </c>
      <c r="CQ8" s="31">
        <v>0</v>
      </c>
      <c r="CR8" s="31">
        <v>273.39164232081146</v>
      </c>
      <c r="CS8" s="31">
        <v>20.306466844488213</v>
      </c>
      <c r="CT8" s="31">
        <v>0</v>
      </c>
      <c r="CU8" s="31">
        <v>401.86807914062348</v>
      </c>
      <c r="CV8" s="31">
        <v>0</v>
      </c>
      <c r="CW8" s="31">
        <v>0</v>
      </c>
      <c r="CX8" s="31">
        <v>0</v>
      </c>
      <c r="CY8" s="31">
        <v>0</v>
      </c>
      <c r="CZ8" s="32">
        <v>4570.0844403823003</v>
      </c>
      <c r="DB8" s="30">
        <v>2018</v>
      </c>
      <c r="DC8" s="31">
        <v>0</v>
      </c>
      <c r="DD8" s="31">
        <v>0</v>
      </c>
      <c r="DE8" s="31">
        <v>3.1555323739212953</v>
      </c>
      <c r="DF8" s="31">
        <v>3.8105045658173791</v>
      </c>
      <c r="DG8" s="31">
        <v>0</v>
      </c>
      <c r="DH8" s="31">
        <v>0</v>
      </c>
      <c r="DI8" s="31">
        <v>0</v>
      </c>
      <c r="DJ8" s="31">
        <v>0</v>
      </c>
      <c r="DK8" s="31">
        <v>0</v>
      </c>
      <c r="DL8" s="31">
        <v>0</v>
      </c>
      <c r="DM8" s="31"/>
      <c r="DN8" s="31"/>
      <c r="DO8" s="31">
        <v>2.5865472472528896</v>
      </c>
      <c r="DP8" s="31"/>
      <c r="DQ8" s="31"/>
      <c r="DR8" s="31"/>
      <c r="DS8" s="31"/>
      <c r="DT8" s="31"/>
      <c r="DU8" s="31"/>
      <c r="DV8" s="31">
        <v>0</v>
      </c>
      <c r="DW8" s="33">
        <v>9.5525841869915631</v>
      </c>
      <c r="DZ8" s="34">
        <v>75149649.594701752</v>
      </c>
      <c r="EA8" s="6">
        <v>9769596.0062624887</v>
      </c>
      <c r="EB8" s="6">
        <v>65380053.588439263</v>
      </c>
      <c r="EC8" s="3">
        <v>2018</v>
      </c>
      <c r="ED8" s="35">
        <v>65.380053588439267</v>
      </c>
    </row>
    <row r="9" spans="1:134" x14ac:dyDescent="0.2">
      <c r="A9" s="36">
        <v>2019</v>
      </c>
      <c r="B9" s="28">
        <v>0</v>
      </c>
      <c r="C9" s="28">
        <v>0</v>
      </c>
      <c r="D9" s="28">
        <v>22691283.587826718</v>
      </c>
      <c r="E9" s="28">
        <v>22945736.288747795</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15252987.756981535</v>
      </c>
      <c r="Y9" s="28">
        <v>745705.44426450087</v>
      </c>
      <c r="Z9" s="28">
        <v>0</v>
      </c>
      <c r="AA9" s="28">
        <v>18706621.665722944</v>
      </c>
      <c r="AB9" s="28">
        <v>0</v>
      </c>
      <c r="AC9" s="28">
        <v>0</v>
      </c>
      <c r="AD9" s="28">
        <v>0</v>
      </c>
      <c r="AE9" s="28">
        <v>0</v>
      </c>
      <c r="AF9" s="28">
        <v>80342334.743543506</v>
      </c>
      <c r="AH9" s="36">
        <v>2019</v>
      </c>
      <c r="AI9" s="29">
        <v>0</v>
      </c>
      <c r="AJ9" s="29">
        <v>0</v>
      </c>
      <c r="AK9" s="29">
        <v>0</v>
      </c>
      <c r="AL9" s="29">
        <v>2284901.7531883083</v>
      </c>
      <c r="AM9" s="29">
        <v>1432606.3057669664</v>
      </c>
      <c r="AN9" s="29">
        <v>0</v>
      </c>
      <c r="AO9" s="29">
        <v>5789914.4161733417</v>
      </c>
      <c r="AP9" s="29">
        <v>133840.11306786473</v>
      </c>
      <c r="AQ9" s="29">
        <v>0</v>
      </c>
      <c r="AR9" s="29">
        <v>0</v>
      </c>
      <c r="AS9" s="28">
        <v>9641262.5881964825</v>
      </c>
      <c r="AU9" s="30">
        <v>2019</v>
      </c>
      <c r="AV9" s="31">
        <v>167.80821917808223</v>
      </c>
      <c r="AW9" s="31">
        <v>327.76964945073263</v>
      </c>
      <c r="AX9" s="31">
        <v>86.883755456182755</v>
      </c>
      <c r="AY9" s="31">
        <v>136.06955402758265</v>
      </c>
      <c r="AZ9" s="31">
        <v>0</v>
      </c>
      <c r="BA9" s="31">
        <v>0</v>
      </c>
      <c r="BB9" s="31">
        <v>0</v>
      </c>
      <c r="BC9" s="31">
        <v>0</v>
      </c>
      <c r="BD9" s="31">
        <v>0</v>
      </c>
      <c r="BE9" s="31">
        <v>0</v>
      </c>
      <c r="BF9" s="31">
        <v>718.53117811258016</v>
      </c>
      <c r="BH9" s="30">
        <v>2019</v>
      </c>
      <c r="BI9" s="31">
        <v>1230</v>
      </c>
      <c r="BJ9" s="31">
        <v>2245.0462061998192</v>
      </c>
      <c r="BK9" s="31">
        <v>355.47112388992525</v>
      </c>
      <c r="BL9" s="31">
        <v>402.97794985608141</v>
      </c>
      <c r="BM9" s="31">
        <v>0</v>
      </c>
      <c r="BN9" s="31">
        <v>0</v>
      </c>
      <c r="BO9" s="31">
        <v>0</v>
      </c>
      <c r="BP9" s="31">
        <v>0</v>
      </c>
      <c r="BQ9" s="31">
        <v>0</v>
      </c>
      <c r="BR9" s="31">
        <v>0</v>
      </c>
      <c r="BS9" s="31">
        <v>0</v>
      </c>
      <c r="BT9" s="31">
        <v>0</v>
      </c>
      <c r="BU9" s="31">
        <v>296.19725679262859</v>
      </c>
      <c r="BV9" s="31">
        <v>17.288157920779121</v>
      </c>
      <c r="BW9" s="31">
        <v>0</v>
      </c>
      <c r="BX9" s="31">
        <v>388.86739654447058</v>
      </c>
      <c r="BY9" s="31">
        <v>0</v>
      </c>
      <c r="BZ9" s="31">
        <v>0</v>
      </c>
      <c r="CA9" s="31">
        <v>0</v>
      </c>
      <c r="CB9" s="31">
        <v>0</v>
      </c>
      <c r="CC9" s="32">
        <v>4935.8480912037039</v>
      </c>
      <c r="CD9" s="9">
        <v>4935.8480912037039</v>
      </c>
      <c r="CE9" s="30">
        <v>2019</v>
      </c>
      <c r="CF9" s="31">
        <v>1108.7459973000002</v>
      </c>
      <c r="CG9" s="31">
        <v>2111.1291999999999</v>
      </c>
      <c r="CH9" s="31">
        <v>330.51659234158763</v>
      </c>
      <c r="CI9" s="31">
        <v>342.1364160557917</v>
      </c>
      <c r="CJ9" s="31">
        <v>0</v>
      </c>
      <c r="CK9" s="31">
        <v>0</v>
      </c>
      <c r="CL9" s="31">
        <v>0</v>
      </c>
      <c r="CM9" s="31">
        <v>0</v>
      </c>
      <c r="CN9" s="31">
        <v>0</v>
      </c>
      <c r="CO9" s="31">
        <v>0</v>
      </c>
      <c r="CP9" s="31">
        <v>0</v>
      </c>
      <c r="CQ9" s="31">
        <v>0</v>
      </c>
      <c r="CR9" s="31">
        <v>275.40382719340312</v>
      </c>
      <c r="CS9" s="31">
        <v>14.677995144236435</v>
      </c>
      <c r="CT9" s="31">
        <v>0</v>
      </c>
      <c r="CU9" s="31">
        <v>388.86739654447058</v>
      </c>
      <c r="CV9" s="31">
        <v>0</v>
      </c>
      <c r="CW9" s="31">
        <v>0</v>
      </c>
      <c r="CX9" s="31">
        <v>0</v>
      </c>
      <c r="CY9" s="31">
        <v>0</v>
      </c>
      <c r="CZ9" s="32">
        <v>4571.4774245794897</v>
      </c>
      <c r="DB9" s="30">
        <v>2019</v>
      </c>
      <c r="DC9" s="31">
        <v>0</v>
      </c>
      <c r="DD9" s="31">
        <v>0</v>
      </c>
      <c r="DE9" s="31">
        <v>3.158274124928274</v>
      </c>
      <c r="DF9" s="31">
        <v>3.692918276835893</v>
      </c>
      <c r="DG9" s="31">
        <v>0</v>
      </c>
      <c r="DH9" s="31">
        <v>0</v>
      </c>
      <c r="DI9" s="31">
        <v>0</v>
      </c>
      <c r="DJ9" s="31">
        <v>0</v>
      </c>
      <c r="DK9" s="31">
        <v>0</v>
      </c>
      <c r="DL9" s="31">
        <v>0</v>
      </c>
      <c r="DM9" s="31"/>
      <c r="DN9" s="31"/>
      <c r="DO9" s="31">
        <v>2.6316402912450676</v>
      </c>
      <c r="DP9" s="31"/>
      <c r="DQ9" s="31"/>
      <c r="DR9" s="31"/>
      <c r="DS9" s="31"/>
      <c r="DT9" s="31"/>
      <c r="DU9" s="31"/>
      <c r="DV9" s="31">
        <v>0</v>
      </c>
      <c r="DW9" s="33">
        <v>9.4828326930092341</v>
      </c>
      <c r="DZ9" s="34">
        <v>80342334.743543506</v>
      </c>
      <c r="EA9" s="6">
        <v>9641262.5881964825</v>
      </c>
      <c r="EB9" s="6">
        <v>70701072.155347019</v>
      </c>
      <c r="EC9" s="3">
        <v>2019</v>
      </c>
      <c r="ED9" s="35">
        <v>70.70107215534702</v>
      </c>
    </row>
    <row r="10" spans="1:134" x14ac:dyDescent="0.2">
      <c r="A10" s="36">
        <v>2020</v>
      </c>
      <c r="B10" s="28">
        <v>0</v>
      </c>
      <c r="C10" s="28">
        <v>0</v>
      </c>
      <c r="D10" s="28">
        <v>24176440.502515957</v>
      </c>
      <c r="E10" s="28">
        <v>23663547.173116598</v>
      </c>
      <c r="F10" s="28">
        <v>0</v>
      </c>
      <c r="G10" s="28">
        <v>0</v>
      </c>
      <c r="H10" s="28">
        <v>0</v>
      </c>
      <c r="I10" s="28">
        <v>0</v>
      </c>
      <c r="J10" s="28">
        <v>0</v>
      </c>
      <c r="K10" s="28">
        <v>0</v>
      </c>
      <c r="L10" s="28">
        <v>0</v>
      </c>
      <c r="M10" s="28">
        <v>0</v>
      </c>
      <c r="N10" s="28">
        <v>0</v>
      </c>
      <c r="O10" s="28">
        <v>0</v>
      </c>
      <c r="P10" s="28">
        <v>0</v>
      </c>
      <c r="Q10" s="28">
        <v>0</v>
      </c>
      <c r="R10" s="28">
        <v>0</v>
      </c>
      <c r="S10" s="28">
        <v>0</v>
      </c>
      <c r="T10" s="28">
        <v>0</v>
      </c>
      <c r="U10" s="28">
        <v>0</v>
      </c>
      <c r="V10" s="28">
        <v>0</v>
      </c>
      <c r="W10" s="28">
        <v>0</v>
      </c>
      <c r="X10" s="28">
        <v>15864483.447090743</v>
      </c>
      <c r="Y10" s="28">
        <v>612008.46904508281</v>
      </c>
      <c r="Z10" s="28">
        <v>0</v>
      </c>
      <c r="AA10" s="28">
        <v>19533141.052691154</v>
      </c>
      <c r="AB10" s="28">
        <v>0</v>
      </c>
      <c r="AC10" s="28">
        <v>0</v>
      </c>
      <c r="AD10" s="28">
        <v>0</v>
      </c>
      <c r="AE10" s="28">
        <v>0</v>
      </c>
      <c r="AF10" s="28">
        <v>83849620.644459531</v>
      </c>
      <c r="AH10" s="36">
        <v>2020</v>
      </c>
      <c r="AI10" s="29">
        <v>0</v>
      </c>
      <c r="AJ10" s="29">
        <v>0</v>
      </c>
      <c r="AK10" s="29">
        <v>0</v>
      </c>
      <c r="AL10" s="29">
        <v>2162236.5329358862</v>
      </c>
      <c r="AM10" s="29">
        <v>1355696.6671854814</v>
      </c>
      <c r="AN10" s="29">
        <v>0</v>
      </c>
      <c r="AO10" s="29">
        <v>5646690.9160496257</v>
      </c>
      <c r="AP10" s="29">
        <v>126654.8908038571</v>
      </c>
      <c r="AQ10" s="29">
        <v>0</v>
      </c>
      <c r="AR10" s="29">
        <v>0</v>
      </c>
      <c r="AS10" s="28">
        <v>9291279.0069748498</v>
      </c>
      <c r="AU10" s="30">
        <v>2020</v>
      </c>
      <c r="AV10" s="31">
        <v>167.80821917808223</v>
      </c>
      <c r="AW10" s="31">
        <v>335.61553539805544</v>
      </c>
      <c r="AX10" s="31">
        <v>85.318687604288684</v>
      </c>
      <c r="AY10" s="31">
        <v>133.97858432681718</v>
      </c>
      <c r="AZ10" s="31">
        <v>0</v>
      </c>
      <c r="BA10" s="31">
        <v>0</v>
      </c>
      <c r="BB10" s="31">
        <v>0</v>
      </c>
      <c r="BC10" s="31">
        <v>0</v>
      </c>
      <c r="BD10" s="31">
        <v>0</v>
      </c>
      <c r="BE10" s="31">
        <v>0</v>
      </c>
      <c r="BF10" s="31">
        <v>722.72102650724355</v>
      </c>
      <c r="BH10" s="30">
        <v>2020</v>
      </c>
      <c r="BI10" s="31">
        <v>1230</v>
      </c>
      <c r="BJ10" s="31">
        <v>2316.1157016004677</v>
      </c>
      <c r="BK10" s="31">
        <v>347.69941854216569</v>
      </c>
      <c r="BL10" s="31">
        <v>380.90584801769677</v>
      </c>
      <c r="BM10" s="31">
        <v>0</v>
      </c>
      <c r="BN10" s="31">
        <v>0</v>
      </c>
      <c r="BO10" s="31">
        <v>0</v>
      </c>
      <c r="BP10" s="31">
        <v>0</v>
      </c>
      <c r="BQ10" s="31">
        <v>0</v>
      </c>
      <c r="BR10" s="31">
        <v>0</v>
      </c>
      <c r="BS10" s="31">
        <v>0</v>
      </c>
      <c r="BT10" s="31">
        <v>0</v>
      </c>
      <c r="BU10" s="31">
        <v>281.55626608436296</v>
      </c>
      <c r="BV10" s="31">
        <v>12.860560088110503</v>
      </c>
      <c r="BW10" s="31">
        <v>0</v>
      </c>
      <c r="BX10" s="31">
        <v>366.71029687089998</v>
      </c>
      <c r="BY10" s="31">
        <v>0</v>
      </c>
      <c r="BZ10" s="31">
        <v>0</v>
      </c>
      <c r="CA10" s="31">
        <v>0</v>
      </c>
      <c r="CB10" s="31">
        <v>0</v>
      </c>
      <c r="CC10" s="32">
        <v>4935.848091203703</v>
      </c>
      <c r="CD10" s="9">
        <v>4935.848091203703</v>
      </c>
      <c r="CE10" s="30">
        <v>2020</v>
      </c>
      <c r="CF10" s="31">
        <v>1108.7459973000002</v>
      </c>
      <c r="CG10" s="31">
        <v>2177.9594000000006</v>
      </c>
      <c r="CH10" s="31">
        <v>323.29047073678521</v>
      </c>
      <c r="CI10" s="31">
        <v>323.39675593170716</v>
      </c>
      <c r="CJ10" s="31">
        <v>0</v>
      </c>
      <c r="CK10" s="31">
        <v>0</v>
      </c>
      <c r="CL10" s="31">
        <v>0</v>
      </c>
      <c r="CM10" s="31">
        <v>0</v>
      </c>
      <c r="CN10" s="31">
        <v>0</v>
      </c>
      <c r="CO10" s="31">
        <v>0</v>
      </c>
      <c r="CP10" s="31">
        <v>0</v>
      </c>
      <c r="CQ10" s="31">
        <v>0</v>
      </c>
      <c r="CR10" s="31">
        <v>261.79065292358746</v>
      </c>
      <c r="CS10" s="31">
        <v>10.9188751855721</v>
      </c>
      <c r="CT10" s="31">
        <v>0</v>
      </c>
      <c r="CU10" s="31">
        <v>366.71029687089998</v>
      </c>
      <c r="CV10" s="31">
        <v>0</v>
      </c>
      <c r="CW10" s="31">
        <v>0</v>
      </c>
      <c r="CX10" s="31">
        <v>0</v>
      </c>
      <c r="CY10" s="31">
        <v>0</v>
      </c>
      <c r="CZ10" s="32">
        <v>4572.8124489485526</v>
      </c>
      <c r="DB10" s="30">
        <v>2020</v>
      </c>
      <c r="DC10" s="31">
        <v>0</v>
      </c>
      <c r="DD10" s="31">
        <v>0</v>
      </c>
      <c r="DE10" s="31">
        <v>3.1201166650771825</v>
      </c>
      <c r="DF10" s="31">
        <v>3.5255544629293061</v>
      </c>
      <c r="DG10" s="31">
        <v>0</v>
      </c>
      <c r="DH10" s="31">
        <v>0</v>
      </c>
      <c r="DI10" s="31">
        <v>0</v>
      </c>
      <c r="DJ10" s="31">
        <v>0</v>
      </c>
      <c r="DK10" s="31">
        <v>0</v>
      </c>
      <c r="DL10" s="31">
        <v>0</v>
      </c>
      <c r="DM10" s="31"/>
      <c r="DN10" s="31"/>
      <c r="DO10" s="31">
        <v>2.5265742509724434</v>
      </c>
      <c r="DP10" s="31"/>
      <c r="DQ10" s="31"/>
      <c r="DR10" s="31"/>
      <c r="DS10" s="31"/>
      <c r="DT10" s="31"/>
      <c r="DU10" s="31"/>
      <c r="DV10" s="31">
        <v>0</v>
      </c>
      <c r="DW10" s="33">
        <v>9.172245378978932</v>
      </c>
      <c r="DZ10" s="34">
        <v>83849620.644459531</v>
      </c>
      <c r="EA10" s="6">
        <v>9291279.0069748498</v>
      </c>
      <c r="EB10" s="6">
        <v>74558341.637484685</v>
      </c>
      <c r="EC10" s="3">
        <v>2020</v>
      </c>
      <c r="ED10" s="35">
        <v>74.558341637484688</v>
      </c>
    </row>
    <row r="11" spans="1:134" x14ac:dyDescent="0.2">
      <c r="A11" s="36">
        <v>2021</v>
      </c>
      <c r="B11" s="28">
        <v>0</v>
      </c>
      <c r="C11" s="28">
        <v>0</v>
      </c>
      <c r="D11" s="28">
        <v>24355393.776481159</v>
      </c>
      <c r="E11" s="28">
        <v>21879603.59242636</v>
      </c>
      <c r="F11" s="28">
        <v>0</v>
      </c>
      <c r="G11" s="28">
        <v>0</v>
      </c>
      <c r="H11" s="28">
        <v>0</v>
      </c>
      <c r="I11" s="28">
        <v>0</v>
      </c>
      <c r="J11" s="28">
        <v>0</v>
      </c>
      <c r="K11" s="28">
        <v>0</v>
      </c>
      <c r="L11" s="28">
        <v>0</v>
      </c>
      <c r="M11" s="28">
        <v>0</v>
      </c>
      <c r="N11" s="28">
        <v>0</v>
      </c>
      <c r="O11" s="28">
        <v>0</v>
      </c>
      <c r="P11" s="28">
        <v>0</v>
      </c>
      <c r="Q11" s="28">
        <v>0</v>
      </c>
      <c r="R11" s="28">
        <v>0</v>
      </c>
      <c r="S11" s="28">
        <v>0</v>
      </c>
      <c r="T11" s="28">
        <v>0</v>
      </c>
      <c r="U11" s="28">
        <v>0</v>
      </c>
      <c r="V11" s="28">
        <v>0</v>
      </c>
      <c r="W11" s="28">
        <v>0</v>
      </c>
      <c r="X11" s="28">
        <v>15028112.855037281</v>
      </c>
      <c r="Y11" s="28">
        <v>379363.57265111955</v>
      </c>
      <c r="Z11" s="28">
        <v>0</v>
      </c>
      <c r="AA11" s="28">
        <v>19826727.216845103</v>
      </c>
      <c r="AB11" s="28">
        <v>0</v>
      </c>
      <c r="AC11" s="28">
        <v>0</v>
      </c>
      <c r="AD11" s="28">
        <v>0</v>
      </c>
      <c r="AE11" s="28">
        <v>0</v>
      </c>
      <c r="AF11" s="28">
        <v>81469201.013441026</v>
      </c>
      <c r="AH11" s="36">
        <v>2021</v>
      </c>
      <c r="AI11" s="29">
        <v>0</v>
      </c>
      <c r="AJ11" s="29">
        <v>0</v>
      </c>
      <c r="AK11" s="29">
        <v>0</v>
      </c>
      <c r="AL11" s="29">
        <v>1908913.0628650796</v>
      </c>
      <c r="AM11" s="29">
        <v>1196865.8552629098</v>
      </c>
      <c r="AN11" s="29">
        <v>0</v>
      </c>
      <c r="AO11" s="29">
        <v>5373315.6065549664</v>
      </c>
      <c r="AP11" s="29">
        <v>111816.24759755276</v>
      </c>
      <c r="AQ11" s="29">
        <v>0</v>
      </c>
      <c r="AR11" s="29">
        <v>0</v>
      </c>
      <c r="AS11" s="28">
        <v>8590910.7722805087</v>
      </c>
      <c r="AU11" s="30">
        <v>2021</v>
      </c>
      <c r="AV11" s="31">
        <v>167.80821917808223</v>
      </c>
      <c r="AW11" s="31">
        <v>348.72963570763204</v>
      </c>
      <c r="AX11" s="31">
        <v>81.30110978822195</v>
      </c>
      <c r="AY11" s="31">
        <v>130.94898908810748</v>
      </c>
      <c r="AZ11" s="31">
        <v>0</v>
      </c>
      <c r="BA11" s="31">
        <v>0</v>
      </c>
      <c r="BB11" s="31">
        <v>0</v>
      </c>
      <c r="BC11" s="31">
        <v>0</v>
      </c>
      <c r="BD11" s="31">
        <v>0</v>
      </c>
      <c r="BE11" s="31">
        <v>0</v>
      </c>
      <c r="BF11" s="31">
        <v>728.7879537620438</v>
      </c>
      <c r="BH11" s="30">
        <v>2021</v>
      </c>
      <c r="BI11" s="31">
        <v>1230</v>
      </c>
      <c r="BJ11" s="31">
        <v>2419.4027755622901</v>
      </c>
      <c r="BK11" s="31">
        <v>337.00365781205045</v>
      </c>
      <c r="BL11" s="31">
        <v>336.66487167370741</v>
      </c>
      <c r="BM11" s="31">
        <v>0</v>
      </c>
      <c r="BN11" s="31">
        <v>0</v>
      </c>
      <c r="BO11" s="31">
        <v>0</v>
      </c>
      <c r="BP11" s="31">
        <v>0</v>
      </c>
      <c r="BQ11" s="31">
        <v>0</v>
      </c>
      <c r="BR11" s="31">
        <v>0</v>
      </c>
      <c r="BS11" s="31">
        <v>0</v>
      </c>
      <c r="BT11" s="31">
        <v>0</v>
      </c>
      <c r="BU11" s="31">
        <v>255.85901482362783</v>
      </c>
      <c r="BV11" s="31">
        <v>7.5267062472496393</v>
      </c>
      <c r="BW11" s="31">
        <v>0</v>
      </c>
      <c r="BX11" s="31">
        <v>349.39106508477812</v>
      </c>
      <c r="BY11" s="31">
        <v>0</v>
      </c>
      <c r="BZ11" s="31">
        <v>0</v>
      </c>
      <c r="CA11" s="31">
        <v>0</v>
      </c>
      <c r="CB11" s="31">
        <v>0</v>
      </c>
      <c r="CC11" s="32">
        <v>4935.8480912037039</v>
      </c>
      <c r="CD11" s="9">
        <v>4935.8480912037039</v>
      </c>
      <c r="CE11" s="30">
        <v>2021</v>
      </c>
      <c r="CF11" s="31">
        <v>1108.7459973000002</v>
      </c>
      <c r="CG11" s="31">
        <v>2275.0853999999999</v>
      </c>
      <c r="CH11" s="31">
        <v>313.34556621026923</v>
      </c>
      <c r="CI11" s="31">
        <v>285.83527373510714</v>
      </c>
      <c r="CJ11" s="31">
        <v>0</v>
      </c>
      <c r="CK11" s="31">
        <v>0</v>
      </c>
      <c r="CL11" s="31">
        <v>0</v>
      </c>
      <c r="CM11" s="31">
        <v>0</v>
      </c>
      <c r="CN11" s="31">
        <v>0</v>
      </c>
      <c r="CO11" s="31">
        <v>0</v>
      </c>
      <c r="CP11" s="31">
        <v>0</v>
      </c>
      <c r="CQ11" s="31">
        <v>0</v>
      </c>
      <c r="CR11" s="31">
        <v>237.89738185757028</v>
      </c>
      <c r="CS11" s="31">
        <v>6.3903255775121597</v>
      </c>
      <c r="CT11" s="31">
        <v>0</v>
      </c>
      <c r="CU11" s="31">
        <v>349.39106508477812</v>
      </c>
      <c r="CV11" s="31">
        <v>0</v>
      </c>
      <c r="CW11" s="31">
        <v>0</v>
      </c>
      <c r="CX11" s="31">
        <v>0</v>
      </c>
      <c r="CY11" s="31">
        <v>0</v>
      </c>
      <c r="CZ11" s="32">
        <v>4576.6910097652371</v>
      </c>
      <c r="DB11" s="30">
        <v>2021</v>
      </c>
      <c r="DC11" s="31">
        <v>0</v>
      </c>
      <c r="DD11" s="31">
        <v>0</v>
      </c>
      <c r="DE11" s="31">
        <v>3.054378522326664</v>
      </c>
      <c r="DF11" s="31">
        <v>3.1472334974323446</v>
      </c>
      <c r="DG11" s="31">
        <v>0</v>
      </c>
      <c r="DH11" s="31">
        <v>0</v>
      </c>
      <c r="DI11" s="31">
        <v>0</v>
      </c>
      <c r="DJ11" s="31">
        <v>0</v>
      </c>
      <c r="DK11" s="31">
        <v>0</v>
      </c>
      <c r="DL11" s="31">
        <v>0</v>
      </c>
      <c r="DM11" s="31"/>
      <c r="DN11" s="31"/>
      <c r="DO11" s="31">
        <v>2.3189370842283012</v>
      </c>
      <c r="DP11" s="31"/>
      <c r="DQ11" s="31"/>
      <c r="DR11" s="31"/>
      <c r="DS11" s="31"/>
      <c r="DT11" s="31"/>
      <c r="DU11" s="31"/>
      <c r="DV11" s="31">
        <v>0</v>
      </c>
      <c r="DW11" s="33">
        <v>8.5205491039873102</v>
      </c>
      <c r="DZ11" s="34">
        <v>81469201.013441026</v>
      </c>
      <c r="EA11" s="6">
        <v>8590910.7722805087</v>
      </c>
      <c r="EB11" s="6">
        <v>72878290.241160512</v>
      </c>
      <c r="EC11" s="3">
        <v>2021</v>
      </c>
      <c r="ED11" s="35">
        <v>72.878290241160514</v>
      </c>
    </row>
    <row r="12" spans="1:134" x14ac:dyDescent="0.2">
      <c r="A12" s="36">
        <v>2022</v>
      </c>
      <c r="B12" s="28">
        <v>0</v>
      </c>
      <c r="C12" s="28">
        <v>0</v>
      </c>
      <c r="D12" s="28">
        <v>23100332.702530593</v>
      </c>
      <c r="E12" s="28">
        <v>19009246.41740229</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14204585.726407135</v>
      </c>
      <c r="Y12" s="28">
        <v>676926.57647638756</v>
      </c>
      <c r="Z12" s="28">
        <v>0</v>
      </c>
      <c r="AA12" s="28">
        <v>22794405.115528971</v>
      </c>
      <c r="AB12" s="28">
        <v>0</v>
      </c>
      <c r="AC12" s="28">
        <v>0</v>
      </c>
      <c r="AD12" s="28">
        <v>0</v>
      </c>
      <c r="AE12" s="28">
        <v>0</v>
      </c>
      <c r="AF12" s="28">
        <v>79785496.538345367</v>
      </c>
      <c r="AH12" s="36">
        <v>2022</v>
      </c>
      <c r="AI12" s="29">
        <v>0</v>
      </c>
      <c r="AJ12" s="29">
        <v>0</v>
      </c>
      <c r="AK12" s="29">
        <v>0</v>
      </c>
      <c r="AL12" s="29">
        <v>1641070.1649030251</v>
      </c>
      <c r="AM12" s="29">
        <v>1028931.5342182908</v>
      </c>
      <c r="AN12" s="29">
        <v>0</v>
      </c>
      <c r="AO12" s="29">
        <v>4941095.7797886543</v>
      </c>
      <c r="AP12" s="29">
        <v>96127.116238778079</v>
      </c>
      <c r="AQ12" s="29">
        <v>0</v>
      </c>
      <c r="AR12" s="29">
        <v>0</v>
      </c>
      <c r="AS12" s="28">
        <v>7707224.5951487487</v>
      </c>
      <c r="AU12" s="30">
        <v>2022</v>
      </c>
      <c r="AV12" s="31">
        <v>167.80821917808223</v>
      </c>
      <c r="AW12" s="31">
        <v>366.17289130307313</v>
      </c>
      <c r="AX12" s="31">
        <v>74.705220117255791</v>
      </c>
      <c r="AY12" s="31">
        <v>126.91689041059932</v>
      </c>
      <c r="AZ12" s="31">
        <v>0</v>
      </c>
      <c r="BA12" s="31">
        <v>0</v>
      </c>
      <c r="BB12" s="31">
        <v>0</v>
      </c>
      <c r="BC12" s="31">
        <v>0</v>
      </c>
      <c r="BD12" s="31">
        <v>0</v>
      </c>
      <c r="BE12" s="31">
        <v>0</v>
      </c>
      <c r="BF12" s="31">
        <v>735.60322100901044</v>
      </c>
      <c r="BH12" s="30">
        <v>2022</v>
      </c>
      <c r="BI12" s="31">
        <v>1166.9863013698632</v>
      </c>
      <c r="BJ12" s="31">
        <v>2557.4553091933858</v>
      </c>
      <c r="BK12" s="31">
        <v>307.28028420870783</v>
      </c>
      <c r="BL12" s="31">
        <v>279.59408473036348</v>
      </c>
      <c r="BM12" s="31">
        <v>0</v>
      </c>
      <c r="BN12" s="31">
        <v>0</v>
      </c>
      <c r="BO12" s="31">
        <v>0</v>
      </c>
      <c r="BP12" s="31">
        <v>0</v>
      </c>
      <c r="BQ12" s="31">
        <v>0</v>
      </c>
      <c r="BR12" s="31">
        <v>0</v>
      </c>
      <c r="BS12" s="31">
        <v>0</v>
      </c>
      <c r="BT12" s="31">
        <v>0</v>
      </c>
      <c r="BU12" s="31">
        <v>232.49582208518183</v>
      </c>
      <c r="BV12" s="31">
        <v>13.373698938713684</v>
      </c>
      <c r="BW12" s="31">
        <v>0</v>
      </c>
      <c r="BX12" s="31">
        <v>378.66259067748831</v>
      </c>
      <c r="BY12" s="31">
        <v>0</v>
      </c>
      <c r="BZ12" s="31">
        <v>0</v>
      </c>
      <c r="CA12" s="31">
        <v>0</v>
      </c>
      <c r="CB12" s="31">
        <v>0</v>
      </c>
      <c r="CC12" s="32">
        <v>4935.8480912037039</v>
      </c>
      <c r="CD12" s="9">
        <v>4935.8480912037039</v>
      </c>
      <c r="CE12" s="30">
        <v>2022</v>
      </c>
      <c r="CF12" s="31">
        <v>1051.9442199575344</v>
      </c>
      <c r="CG12" s="31">
        <v>2404.9031</v>
      </c>
      <c r="CH12" s="31">
        <v>285.70881178485263</v>
      </c>
      <c r="CI12" s="31">
        <v>237.38102328975933</v>
      </c>
      <c r="CJ12" s="31">
        <v>0</v>
      </c>
      <c r="CK12" s="31">
        <v>0</v>
      </c>
      <c r="CL12" s="31">
        <v>0</v>
      </c>
      <c r="CM12" s="31">
        <v>0</v>
      </c>
      <c r="CN12" s="31">
        <v>0</v>
      </c>
      <c r="CO12" s="31">
        <v>0</v>
      </c>
      <c r="CP12" s="31">
        <v>0</v>
      </c>
      <c r="CQ12" s="31">
        <v>0</v>
      </c>
      <c r="CR12" s="31">
        <v>216.17431539402804</v>
      </c>
      <c r="CS12" s="31">
        <v>11.354540430648315</v>
      </c>
      <c r="CT12" s="31">
        <v>0</v>
      </c>
      <c r="CU12" s="31">
        <v>378.66259067748831</v>
      </c>
      <c r="CV12" s="31">
        <v>0</v>
      </c>
      <c r="CW12" s="31">
        <v>0</v>
      </c>
      <c r="CX12" s="31">
        <v>0</v>
      </c>
      <c r="CY12" s="31">
        <v>0</v>
      </c>
      <c r="CZ12" s="32">
        <v>4586.1286015343112</v>
      </c>
      <c r="DB12" s="30">
        <v>2022</v>
      </c>
      <c r="DC12" s="31">
        <v>0</v>
      </c>
      <c r="DD12" s="31">
        <v>0</v>
      </c>
      <c r="DE12" s="31">
        <v>2.8128353549040597</v>
      </c>
      <c r="DF12" s="31">
        <v>2.639857682271574</v>
      </c>
      <c r="DG12" s="31">
        <v>0</v>
      </c>
      <c r="DH12" s="31">
        <v>0</v>
      </c>
      <c r="DI12" s="31">
        <v>0</v>
      </c>
      <c r="DJ12" s="31">
        <v>0</v>
      </c>
      <c r="DK12" s="31">
        <v>0</v>
      </c>
      <c r="DL12" s="31">
        <v>0</v>
      </c>
      <c r="DM12" s="31"/>
      <c r="DN12" s="31"/>
      <c r="DO12" s="31">
        <v>2.1282604248845947</v>
      </c>
      <c r="DP12" s="31"/>
      <c r="DQ12" s="31"/>
      <c r="DR12" s="31"/>
      <c r="DS12" s="31"/>
      <c r="DT12" s="31"/>
      <c r="DU12" s="31"/>
      <c r="DV12" s="31">
        <v>0</v>
      </c>
      <c r="DW12" s="33">
        <v>7.5809534620602275</v>
      </c>
      <c r="DZ12" s="34">
        <v>79785496.538345367</v>
      </c>
      <c r="EA12" s="6">
        <v>7707224.5951487487</v>
      </c>
      <c r="EB12" s="6">
        <v>72078271.943196625</v>
      </c>
      <c r="EC12" s="3">
        <v>2022</v>
      </c>
      <c r="ED12" s="35">
        <v>72.078271943196626</v>
      </c>
    </row>
    <row r="13" spans="1:134" x14ac:dyDescent="0.2">
      <c r="A13" s="36">
        <v>2023</v>
      </c>
      <c r="B13" s="28">
        <v>0</v>
      </c>
      <c r="C13" s="28">
        <v>0</v>
      </c>
      <c r="D13" s="28">
        <v>21306545.001041237</v>
      </c>
      <c r="E13" s="28">
        <v>23042771.638336346</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12879000.717672169</v>
      </c>
      <c r="Y13" s="28">
        <v>349641.1851090719</v>
      </c>
      <c r="Z13" s="28">
        <v>0</v>
      </c>
      <c r="AA13" s="28">
        <v>28560700.56604939</v>
      </c>
      <c r="AB13" s="28">
        <v>0</v>
      </c>
      <c r="AC13" s="28">
        <v>0</v>
      </c>
      <c r="AD13" s="28">
        <v>0</v>
      </c>
      <c r="AE13" s="28">
        <v>0</v>
      </c>
      <c r="AF13" s="28">
        <v>86138659.108208209</v>
      </c>
      <c r="AH13" s="36">
        <v>2023</v>
      </c>
      <c r="AI13" s="29">
        <v>0</v>
      </c>
      <c r="AJ13" s="29">
        <v>0</v>
      </c>
      <c r="AK13" s="29">
        <v>0</v>
      </c>
      <c r="AL13" s="29">
        <v>1863608.1708466439</v>
      </c>
      <c r="AM13" s="29">
        <v>1168460.2251752545</v>
      </c>
      <c r="AN13" s="29">
        <v>0</v>
      </c>
      <c r="AO13" s="29">
        <v>4376591.7047606865</v>
      </c>
      <c r="AP13" s="29">
        <v>109162.47403297224</v>
      </c>
      <c r="AQ13" s="29">
        <v>0</v>
      </c>
      <c r="AR13" s="29">
        <v>0</v>
      </c>
      <c r="AS13" s="28">
        <v>7517822.5748155564</v>
      </c>
      <c r="AU13" s="30">
        <v>2023</v>
      </c>
      <c r="AV13" s="31">
        <v>167.80821917808223</v>
      </c>
      <c r="AW13" s="31">
        <v>383.78303607386192</v>
      </c>
      <c r="AX13" s="31">
        <v>65.770702954704177</v>
      </c>
      <c r="AY13" s="31">
        <v>124.5212920310325</v>
      </c>
      <c r="AZ13" s="31">
        <v>0</v>
      </c>
      <c r="BA13" s="31">
        <v>0</v>
      </c>
      <c r="BB13" s="31">
        <v>0</v>
      </c>
      <c r="BC13" s="31">
        <v>0</v>
      </c>
      <c r="BD13" s="31">
        <v>0</v>
      </c>
      <c r="BE13" s="31">
        <v>0</v>
      </c>
      <c r="BF13" s="31">
        <v>741.88325023768084</v>
      </c>
      <c r="BH13" s="30">
        <v>2023</v>
      </c>
      <c r="BI13" s="31">
        <v>980</v>
      </c>
      <c r="BJ13" s="31">
        <v>2694.891795608019</v>
      </c>
      <c r="BK13" s="31">
        <v>270.98503763199011</v>
      </c>
      <c r="BL13" s="31">
        <v>322.88929028169912</v>
      </c>
      <c r="BM13" s="31">
        <v>0</v>
      </c>
      <c r="BN13" s="31">
        <v>0</v>
      </c>
      <c r="BO13" s="31">
        <v>0</v>
      </c>
      <c r="BP13" s="31">
        <v>0</v>
      </c>
      <c r="BQ13" s="31">
        <v>0</v>
      </c>
      <c r="BR13" s="31">
        <v>0</v>
      </c>
      <c r="BS13" s="31">
        <v>0</v>
      </c>
      <c r="BT13" s="31">
        <v>0</v>
      </c>
      <c r="BU13" s="31">
        <v>202.3896622639827</v>
      </c>
      <c r="BV13" s="31">
        <v>6.5124943532471207</v>
      </c>
      <c r="BW13" s="31">
        <v>0</v>
      </c>
      <c r="BX13" s="31">
        <v>458.17981106476566</v>
      </c>
      <c r="BY13" s="31">
        <v>0</v>
      </c>
      <c r="BZ13" s="31">
        <v>0</v>
      </c>
      <c r="CA13" s="31">
        <v>0</v>
      </c>
      <c r="CB13" s="31">
        <v>0</v>
      </c>
      <c r="CC13" s="32">
        <v>4935.8480912037048</v>
      </c>
      <c r="CD13" s="9">
        <v>4935.8480912037048</v>
      </c>
      <c r="CE13" s="30">
        <v>2023</v>
      </c>
      <c r="CF13" s="31">
        <v>883.39111980000018</v>
      </c>
      <c r="CG13" s="31">
        <v>2534.1415000000006</v>
      </c>
      <c r="CH13" s="31">
        <v>251.96153834823681</v>
      </c>
      <c r="CI13" s="31">
        <v>274.13952698710312</v>
      </c>
      <c r="CJ13" s="31">
        <v>0</v>
      </c>
      <c r="CK13" s="31">
        <v>0</v>
      </c>
      <c r="CL13" s="31">
        <v>0</v>
      </c>
      <c r="CM13" s="31">
        <v>0</v>
      </c>
      <c r="CN13" s="31">
        <v>0</v>
      </c>
      <c r="CO13" s="31">
        <v>0</v>
      </c>
      <c r="CP13" s="31">
        <v>0</v>
      </c>
      <c r="CQ13" s="31">
        <v>0</v>
      </c>
      <c r="CR13" s="31">
        <v>188.18164683714343</v>
      </c>
      <c r="CS13" s="31">
        <v>5.5292392012995046</v>
      </c>
      <c r="CT13" s="31">
        <v>0</v>
      </c>
      <c r="CU13" s="31">
        <v>458.17981106476566</v>
      </c>
      <c r="CV13" s="31">
        <v>0</v>
      </c>
      <c r="CW13" s="31">
        <v>0</v>
      </c>
      <c r="CX13" s="31">
        <v>0</v>
      </c>
      <c r="CY13" s="31">
        <v>0</v>
      </c>
      <c r="CZ13" s="32">
        <v>4595.5243822385501</v>
      </c>
      <c r="DB13" s="30">
        <v>2023</v>
      </c>
      <c r="DC13" s="31">
        <v>0</v>
      </c>
      <c r="DD13" s="31">
        <v>0</v>
      </c>
      <c r="DE13" s="31">
        <v>2.5053955525613421</v>
      </c>
      <c r="DF13" s="31">
        <v>3.0791266275834781</v>
      </c>
      <c r="DG13" s="31">
        <v>0</v>
      </c>
      <c r="DH13" s="31">
        <v>0</v>
      </c>
      <c r="DI13" s="31">
        <v>0</v>
      </c>
      <c r="DJ13" s="31">
        <v>0</v>
      </c>
      <c r="DK13" s="31">
        <v>0</v>
      </c>
      <c r="DL13" s="31">
        <v>0</v>
      </c>
      <c r="DM13" s="31"/>
      <c r="DN13" s="31"/>
      <c r="DO13" s="31">
        <v>1.8711961521993443</v>
      </c>
      <c r="DP13" s="31"/>
      <c r="DQ13" s="31"/>
      <c r="DR13" s="31"/>
      <c r="DS13" s="31"/>
      <c r="DT13" s="31"/>
      <c r="DU13" s="31"/>
      <c r="DV13" s="31">
        <v>0</v>
      </c>
      <c r="DW13" s="33">
        <v>7.4557183323441638</v>
      </c>
      <c r="DZ13" s="34">
        <v>86138659.108208209</v>
      </c>
      <c r="EA13" s="6">
        <v>7517822.5748155564</v>
      </c>
      <c r="EB13" s="6">
        <v>78620836.533392653</v>
      </c>
      <c r="EC13" s="3">
        <v>2023</v>
      </c>
      <c r="ED13" s="35">
        <v>78.620836533392648</v>
      </c>
    </row>
    <row r="14" spans="1:134" x14ac:dyDescent="0.2">
      <c r="A14" s="36">
        <v>2024</v>
      </c>
      <c r="B14" s="28">
        <v>0</v>
      </c>
      <c r="C14" s="28">
        <v>0</v>
      </c>
      <c r="D14" s="28">
        <v>20631681.762908548</v>
      </c>
      <c r="E14" s="28">
        <v>21454074.305216074</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11753300.985933116</v>
      </c>
      <c r="Y14" s="28">
        <v>145716.62140928113</v>
      </c>
      <c r="Z14" s="28">
        <v>0</v>
      </c>
      <c r="AA14" s="28">
        <v>28176688.211883392</v>
      </c>
      <c r="AB14" s="28">
        <v>0</v>
      </c>
      <c r="AC14" s="28">
        <v>0</v>
      </c>
      <c r="AD14" s="28">
        <v>0</v>
      </c>
      <c r="AE14" s="28">
        <v>0</v>
      </c>
      <c r="AF14" s="28">
        <v>82161461.88735041</v>
      </c>
      <c r="AH14" s="36">
        <v>2024</v>
      </c>
      <c r="AI14" s="29">
        <v>0</v>
      </c>
      <c r="AJ14" s="29">
        <v>0</v>
      </c>
      <c r="AK14" s="29">
        <v>0</v>
      </c>
      <c r="AL14" s="29">
        <v>1665197.3422949864</v>
      </c>
      <c r="AM14" s="29">
        <v>1044058.988352304</v>
      </c>
      <c r="AN14" s="29">
        <v>0</v>
      </c>
      <c r="AO14" s="29">
        <v>3969730.8869965067</v>
      </c>
      <c r="AP14" s="29">
        <v>97540.386698062648</v>
      </c>
      <c r="AQ14" s="29">
        <v>0</v>
      </c>
      <c r="AR14" s="29">
        <v>0</v>
      </c>
      <c r="AS14" s="28">
        <v>6776527.6043418599</v>
      </c>
      <c r="AU14" s="30">
        <v>2024</v>
      </c>
      <c r="AV14" s="31">
        <v>167.80821917808223</v>
      </c>
      <c r="AW14" s="31">
        <v>395.61401445659862</v>
      </c>
      <c r="AX14" s="31">
        <v>61.369094003463935</v>
      </c>
      <c r="AY14" s="31">
        <v>122.38040319409514</v>
      </c>
      <c r="AZ14" s="31">
        <v>0</v>
      </c>
      <c r="BA14" s="31">
        <v>0</v>
      </c>
      <c r="BB14" s="31">
        <v>0</v>
      </c>
      <c r="BC14" s="31">
        <v>0</v>
      </c>
      <c r="BD14" s="31">
        <v>0</v>
      </c>
      <c r="BE14" s="31">
        <v>0</v>
      </c>
      <c r="BF14" s="31">
        <v>747.17173083223997</v>
      </c>
      <c r="BH14" s="30">
        <v>2024</v>
      </c>
      <c r="BI14" s="31">
        <v>980</v>
      </c>
      <c r="BJ14" s="31">
        <v>2809.9140745467107</v>
      </c>
      <c r="BK14" s="31">
        <v>250.85859892283875</v>
      </c>
      <c r="BL14" s="31">
        <v>288.86316958136598</v>
      </c>
      <c r="BM14" s="31">
        <v>0</v>
      </c>
      <c r="BN14" s="31">
        <v>0</v>
      </c>
      <c r="BO14" s="31">
        <v>0</v>
      </c>
      <c r="BP14" s="31">
        <v>0</v>
      </c>
      <c r="BQ14" s="31">
        <v>0</v>
      </c>
      <c r="BR14" s="31">
        <v>0</v>
      </c>
      <c r="BS14" s="31">
        <v>0</v>
      </c>
      <c r="BT14" s="31">
        <v>0</v>
      </c>
      <c r="BU14" s="31">
        <v>174.2586264411602</v>
      </c>
      <c r="BV14" s="31">
        <v>2.5543632795972258</v>
      </c>
      <c r="BW14" s="31">
        <v>0</v>
      </c>
      <c r="BX14" s="31">
        <v>429.39925843203076</v>
      </c>
      <c r="BY14" s="31">
        <v>0</v>
      </c>
      <c r="BZ14" s="31">
        <v>0</v>
      </c>
      <c r="CA14" s="31">
        <v>0</v>
      </c>
      <c r="CB14" s="31">
        <v>0</v>
      </c>
      <c r="CC14" s="32">
        <v>4935.848091203703</v>
      </c>
      <c r="CD14" s="9">
        <v>4935.848091203703</v>
      </c>
      <c r="CE14" s="30">
        <v>2024</v>
      </c>
      <c r="CF14" s="31">
        <v>883.39111980000018</v>
      </c>
      <c r="CG14" s="31">
        <v>2642.3026999999997</v>
      </c>
      <c r="CH14" s="31">
        <v>233.24800160486862</v>
      </c>
      <c r="CI14" s="31">
        <v>245.25066348265725</v>
      </c>
      <c r="CJ14" s="31">
        <v>0</v>
      </c>
      <c r="CK14" s="31">
        <v>0</v>
      </c>
      <c r="CL14" s="31">
        <v>0</v>
      </c>
      <c r="CM14" s="31">
        <v>0</v>
      </c>
      <c r="CN14" s="31">
        <v>0</v>
      </c>
      <c r="CO14" s="31">
        <v>0</v>
      </c>
      <c r="CP14" s="31">
        <v>0</v>
      </c>
      <c r="CQ14" s="31">
        <v>0</v>
      </c>
      <c r="CR14" s="31">
        <v>162.02544602551981</v>
      </c>
      <c r="CS14" s="31">
        <v>2.1687060001621186</v>
      </c>
      <c r="CT14" s="31">
        <v>0</v>
      </c>
      <c r="CU14" s="31">
        <v>429.39925843203076</v>
      </c>
      <c r="CV14" s="31">
        <v>0</v>
      </c>
      <c r="CW14" s="31">
        <v>0</v>
      </c>
      <c r="CX14" s="31">
        <v>0</v>
      </c>
      <c r="CY14" s="31">
        <v>0</v>
      </c>
      <c r="CZ14" s="32">
        <v>4597.7858953452378</v>
      </c>
      <c r="DB14" s="30">
        <v>2024</v>
      </c>
      <c r="DC14" s="31">
        <v>0</v>
      </c>
      <c r="DD14" s="31">
        <v>0</v>
      </c>
      <c r="DE14" s="31">
        <v>2.3425094750277191</v>
      </c>
      <c r="DF14" s="31">
        <v>2.7821942907250521</v>
      </c>
      <c r="DG14" s="31">
        <v>0</v>
      </c>
      <c r="DH14" s="31">
        <v>0</v>
      </c>
      <c r="DI14" s="31">
        <v>0</v>
      </c>
      <c r="DJ14" s="31">
        <v>0</v>
      </c>
      <c r="DK14" s="31">
        <v>0</v>
      </c>
      <c r="DL14" s="31">
        <v>0</v>
      </c>
      <c r="DM14" s="31"/>
      <c r="DN14" s="31"/>
      <c r="DO14" s="31">
        <v>1.627221411968788</v>
      </c>
      <c r="DP14" s="31"/>
      <c r="DQ14" s="31"/>
      <c r="DR14" s="31"/>
      <c r="DS14" s="31"/>
      <c r="DT14" s="31"/>
      <c r="DU14" s="31"/>
      <c r="DV14" s="31">
        <v>0</v>
      </c>
      <c r="DW14" s="33">
        <v>6.7519251777215601</v>
      </c>
      <c r="DZ14" s="34">
        <v>82161461.88735041</v>
      </c>
      <c r="EA14" s="6">
        <v>6776527.6043418599</v>
      </c>
      <c r="EB14" s="6">
        <v>75384934.283008546</v>
      </c>
      <c r="EC14" s="3">
        <v>2024</v>
      </c>
      <c r="ED14" s="35">
        <v>75.384934283008548</v>
      </c>
    </row>
    <row r="15" spans="1:134" x14ac:dyDescent="0.2">
      <c r="A15" s="36">
        <v>2025</v>
      </c>
      <c r="B15" s="28">
        <v>0</v>
      </c>
      <c r="C15" s="28">
        <v>0</v>
      </c>
      <c r="D15" s="28">
        <v>20705659.666136421</v>
      </c>
      <c r="E15" s="28">
        <v>19967066.227954846</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10390968.826682948</v>
      </c>
      <c r="Y15" s="28">
        <v>30827.360927285874</v>
      </c>
      <c r="Z15" s="28">
        <v>0</v>
      </c>
      <c r="AA15" s="28">
        <v>27785578.105030209</v>
      </c>
      <c r="AB15" s="28">
        <v>0</v>
      </c>
      <c r="AC15" s="28">
        <v>0</v>
      </c>
      <c r="AD15" s="28">
        <v>0</v>
      </c>
      <c r="AE15" s="28">
        <v>0</v>
      </c>
      <c r="AF15" s="28">
        <v>78880100.186731696</v>
      </c>
      <c r="AH15" s="36">
        <v>2025</v>
      </c>
      <c r="AI15" s="29">
        <v>0</v>
      </c>
      <c r="AJ15" s="29">
        <v>0</v>
      </c>
      <c r="AK15" s="29">
        <v>0</v>
      </c>
      <c r="AL15" s="29">
        <v>1489906.0978613859</v>
      </c>
      <c r="AM15" s="29">
        <v>934153.45662828069</v>
      </c>
      <c r="AN15" s="29">
        <v>0</v>
      </c>
      <c r="AO15" s="29">
        <v>3648324.525721421</v>
      </c>
      <c r="AP15" s="29">
        <v>87272.549167603065</v>
      </c>
      <c r="AQ15" s="29">
        <v>0</v>
      </c>
      <c r="AR15" s="29">
        <v>0</v>
      </c>
      <c r="AS15" s="28">
        <v>6159656.6293786913</v>
      </c>
      <c r="AU15" s="30">
        <v>2025</v>
      </c>
      <c r="AV15" s="31">
        <v>167.80821917808223</v>
      </c>
      <c r="AW15" s="31">
        <v>404.50024139415041</v>
      </c>
      <c r="AX15" s="31">
        <v>58.675042195129443</v>
      </c>
      <c r="AY15" s="31">
        <v>120.01730407286051</v>
      </c>
      <c r="AZ15" s="31">
        <v>0</v>
      </c>
      <c r="BA15" s="31">
        <v>0</v>
      </c>
      <c r="BB15" s="31">
        <v>0</v>
      </c>
      <c r="BC15" s="31">
        <v>0</v>
      </c>
      <c r="BD15" s="31">
        <v>0</v>
      </c>
      <c r="BE15" s="31">
        <v>0</v>
      </c>
      <c r="BF15" s="31">
        <v>751.00080684022259</v>
      </c>
      <c r="BH15" s="30">
        <v>2025</v>
      </c>
      <c r="BI15" s="31">
        <v>980</v>
      </c>
      <c r="BJ15" s="31">
        <v>2908.5453288669114</v>
      </c>
      <c r="BK15" s="31">
        <v>240.35049880549735</v>
      </c>
      <c r="BL15" s="31">
        <v>257.65055250620196</v>
      </c>
      <c r="BM15" s="31">
        <v>0</v>
      </c>
      <c r="BN15" s="31">
        <v>0</v>
      </c>
      <c r="BO15" s="31">
        <v>0</v>
      </c>
      <c r="BP15" s="31">
        <v>0</v>
      </c>
      <c r="BQ15" s="31">
        <v>0</v>
      </c>
      <c r="BR15" s="31">
        <v>0</v>
      </c>
      <c r="BS15" s="31">
        <v>0</v>
      </c>
      <c r="BT15" s="31">
        <v>0</v>
      </c>
      <c r="BU15" s="31">
        <v>146.47912473061916</v>
      </c>
      <c r="BV15" s="31">
        <v>0.50857933488578055</v>
      </c>
      <c r="BW15" s="31">
        <v>0</v>
      </c>
      <c r="BX15" s="31">
        <v>402.31400695958791</v>
      </c>
      <c r="BY15" s="31">
        <v>0</v>
      </c>
      <c r="BZ15" s="31">
        <v>0</v>
      </c>
      <c r="CA15" s="31">
        <v>0</v>
      </c>
      <c r="CB15" s="31">
        <v>0</v>
      </c>
      <c r="CC15" s="32">
        <v>4935.8480912037048</v>
      </c>
      <c r="CD15" s="9">
        <v>4935.8480912037048</v>
      </c>
      <c r="CE15" s="30">
        <v>2025</v>
      </c>
      <c r="CF15" s="31">
        <v>883.39111980000018</v>
      </c>
      <c r="CG15" s="31">
        <v>2735.0506</v>
      </c>
      <c r="CH15" s="31">
        <v>223.4775836739781</v>
      </c>
      <c r="CI15" s="31">
        <v>218.7505213641312</v>
      </c>
      <c r="CJ15" s="31">
        <v>0</v>
      </c>
      <c r="CK15" s="31">
        <v>0</v>
      </c>
      <c r="CL15" s="31">
        <v>0</v>
      </c>
      <c r="CM15" s="31">
        <v>0</v>
      </c>
      <c r="CN15" s="31">
        <v>0</v>
      </c>
      <c r="CO15" s="31">
        <v>0</v>
      </c>
      <c r="CP15" s="31">
        <v>0</v>
      </c>
      <c r="CQ15" s="31">
        <v>0</v>
      </c>
      <c r="CR15" s="31">
        <v>136.19610117792399</v>
      </c>
      <c r="CS15" s="31">
        <v>0.43179412416982732</v>
      </c>
      <c r="CT15" s="31">
        <v>0</v>
      </c>
      <c r="CU15" s="31">
        <v>402.31400695958791</v>
      </c>
      <c r="CV15" s="31">
        <v>0</v>
      </c>
      <c r="CW15" s="31">
        <v>0</v>
      </c>
      <c r="CX15" s="31">
        <v>0</v>
      </c>
      <c r="CY15" s="31">
        <v>0</v>
      </c>
      <c r="CZ15" s="32">
        <v>4599.6117270997911</v>
      </c>
      <c r="DB15" s="30">
        <v>2025</v>
      </c>
      <c r="DC15" s="31">
        <v>0</v>
      </c>
      <c r="DD15" s="31">
        <v>0</v>
      </c>
      <c r="DE15" s="31">
        <v>2.2668290281020926</v>
      </c>
      <c r="DF15" s="31">
        <v>2.5063847225522635</v>
      </c>
      <c r="DG15" s="31">
        <v>0</v>
      </c>
      <c r="DH15" s="31">
        <v>0</v>
      </c>
      <c r="DI15" s="31">
        <v>0</v>
      </c>
      <c r="DJ15" s="31">
        <v>0</v>
      </c>
      <c r="DK15" s="31">
        <v>0</v>
      </c>
      <c r="DL15" s="31">
        <v>0</v>
      </c>
      <c r="DM15" s="31"/>
      <c r="DN15" s="31"/>
      <c r="DO15" s="31">
        <v>1.3814954976193294</v>
      </c>
      <c r="DP15" s="31"/>
      <c r="DQ15" s="31"/>
      <c r="DR15" s="31"/>
      <c r="DS15" s="31"/>
      <c r="DT15" s="31"/>
      <c r="DU15" s="31"/>
      <c r="DV15" s="31">
        <v>0</v>
      </c>
      <c r="DW15" s="33">
        <v>6.1547092482736865</v>
      </c>
      <c r="DZ15" s="34">
        <v>78880100.186731696</v>
      </c>
      <c r="EA15" s="6">
        <v>6159656.6293786913</v>
      </c>
      <c r="EB15" s="6">
        <v>72720443.557353005</v>
      </c>
      <c r="EC15" s="3">
        <v>2025</v>
      </c>
      <c r="ED15" s="35">
        <v>72.720443557353008</v>
      </c>
    </row>
    <row r="16" spans="1:134" x14ac:dyDescent="0.2">
      <c r="A16" s="36">
        <v>2026</v>
      </c>
      <c r="B16" s="28">
        <v>0</v>
      </c>
      <c r="C16" s="28">
        <v>0</v>
      </c>
      <c r="D16" s="28">
        <v>20604063.89984313</v>
      </c>
      <c r="E16" s="28">
        <v>18349225.735377964</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9404088.8090542071</v>
      </c>
      <c r="Y16" s="28">
        <v>0</v>
      </c>
      <c r="Z16" s="28">
        <v>0</v>
      </c>
      <c r="AA16" s="28">
        <v>26965045.420561835</v>
      </c>
      <c r="AB16" s="28">
        <v>0</v>
      </c>
      <c r="AC16" s="28">
        <v>0</v>
      </c>
      <c r="AD16" s="28">
        <v>0</v>
      </c>
      <c r="AE16" s="28">
        <v>0</v>
      </c>
      <c r="AF16" s="28">
        <v>75322423.86483714</v>
      </c>
      <c r="AH16" s="36">
        <v>2026</v>
      </c>
      <c r="AI16" s="29">
        <v>0</v>
      </c>
      <c r="AJ16" s="29">
        <v>0</v>
      </c>
      <c r="AK16" s="29">
        <v>0</v>
      </c>
      <c r="AL16" s="29">
        <v>1332829.8391891245</v>
      </c>
      <c r="AM16" s="29">
        <v>835668.5049903536</v>
      </c>
      <c r="AN16" s="29">
        <v>0</v>
      </c>
      <c r="AO16" s="29">
        <v>3429188.88618901</v>
      </c>
      <c r="AP16" s="29">
        <v>78071.670315093361</v>
      </c>
      <c r="AQ16" s="29">
        <v>0</v>
      </c>
      <c r="AR16" s="29">
        <v>0</v>
      </c>
      <c r="AS16" s="28">
        <v>5675758.9006835809</v>
      </c>
      <c r="AU16" s="30">
        <v>2026</v>
      </c>
      <c r="AV16" s="31">
        <v>167.80821917808223</v>
      </c>
      <c r="AW16" s="31">
        <v>411.49777338277835</v>
      </c>
      <c r="AX16" s="31">
        <v>56.57674720909344</v>
      </c>
      <c r="AY16" s="31">
        <v>117.87019244641355</v>
      </c>
      <c r="AZ16" s="31">
        <v>0</v>
      </c>
      <c r="BA16" s="31">
        <v>0</v>
      </c>
      <c r="BB16" s="31">
        <v>0</v>
      </c>
      <c r="BC16" s="31">
        <v>0</v>
      </c>
      <c r="BD16" s="31">
        <v>0</v>
      </c>
      <c r="BE16" s="31">
        <v>0</v>
      </c>
      <c r="BF16" s="31">
        <v>753.75293221636753</v>
      </c>
      <c r="BH16" s="30">
        <v>2026</v>
      </c>
      <c r="BI16" s="31">
        <v>980</v>
      </c>
      <c r="BJ16" s="31">
        <v>2986.1935449566654</v>
      </c>
      <c r="BK16" s="31">
        <v>231.49419453404465</v>
      </c>
      <c r="BL16" s="31">
        <v>228.65564498875156</v>
      </c>
      <c r="BM16" s="31">
        <v>0</v>
      </c>
      <c r="BN16" s="31">
        <v>0</v>
      </c>
      <c r="BO16" s="31">
        <v>0</v>
      </c>
      <c r="BP16" s="31">
        <v>0</v>
      </c>
      <c r="BQ16" s="31">
        <v>0</v>
      </c>
      <c r="BR16" s="31">
        <v>0</v>
      </c>
      <c r="BS16" s="31">
        <v>0</v>
      </c>
      <c r="BT16" s="31">
        <v>0</v>
      </c>
      <c r="BU16" s="31">
        <v>128.50066227402843</v>
      </c>
      <c r="BV16" s="31">
        <v>0</v>
      </c>
      <c r="BW16" s="31">
        <v>0</v>
      </c>
      <c r="BX16" s="31">
        <v>381.00404445021377</v>
      </c>
      <c r="BY16" s="31">
        <v>0</v>
      </c>
      <c r="BZ16" s="31">
        <v>0</v>
      </c>
      <c r="CA16" s="31">
        <v>0</v>
      </c>
      <c r="CB16" s="31">
        <v>0</v>
      </c>
      <c r="CC16" s="32">
        <v>4935.848091203703</v>
      </c>
      <c r="CD16" s="9">
        <v>4935.848091203703</v>
      </c>
      <c r="CE16" s="30">
        <v>2026</v>
      </c>
      <c r="CF16" s="31">
        <v>883.39111980000018</v>
      </c>
      <c r="CG16" s="31">
        <v>2808.0670999999998</v>
      </c>
      <c r="CH16" s="31">
        <v>215.24300338934376</v>
      </c>
      <c r="CI16" s="31">
        <v>194.13325943842909</v>
      </c>
      <c r="CJ16" s="31">
        <v>0</v>
      </c>
      <c r="CK16" s="31">
        <v>0</v>
      </c>
      <c r="CL16" s="31">
        <v>0</v>
      </c>
      <c r="CM16" s="31">
        <v>0</v>
      </c>
      <c r="CN16" s="31">
        <v>0</v>
      </c>
      <c r="CO16" s="31">
        <v>0</v>
      </c>
      <c r="CP16" s="31">
        <v>0</v>
      </c>
      <c r="CQ16" s="31">
        <v>0</v>
      </c>
      <c r="CR16" s="31">
        <v>119.47974998273219</v>
      </c>
      <c r="CS16" s="31">
        <v>0</v>
      </c>
      <c r="CT16" s="31">
        <v>0</v>
      </c>
      <c r="CU16" s="31">
        <v>381.00404445021377</v>
      </c>
      <c r="CV16" s="31">
        <v>0</v>
      </c>
      <c r="CW16" s="31">
        <v>0</v>
      </c>
      <c r="CX16" s="31">
        <v>0</v>
      </c>
      <c r="CY16" s="31">
        <v>0</v>
      </c>
      <c r="CZ16" s="32">
        <v>4601.3182770607182</v>
      </c>
      <c r="DB16" s="30">
        <v>2026</v>
      </c>
      <c r="DC16" s="31">
        <v>0</v>
      </c>
      <c r="DD16" s="31">
        <v>0</v>
      </c>
      <c r="DE16" s="31">
        <v>2.205135168185604</v>
      </c>
      <c r="DF16" s="31">
        <v>2.2465700144945715</v>
      </c>
      <c r="DG16" s="31">
        <v>0</v>
      </c>
      <c r="DH16" s="31">
        <v>0</v>
      </c>
      <c r="DI16" s="31">
        <v>0</v>
      </c>
      <c r="DJ16" s="31">
        <v>0</v>
      </c>
      <c r="DK16" s="31">
        <v>0</v>
      </c>
      <c r="DL16" s="31">
        <v>0</v>
      </c>
      <c r="DM16" s="31"/>
      <c r="DN16" s="31"/>
      <c r="DO16" s="31">
        <v>1.2240537180034061</v>
      </c>
      <c r="DP16" s="31"/>
      <c r="DQ16" s="31"/>
      <c r="DR16" s="31"/>
      <c r="DS16" s="31"/>
      <c r="DT16" s="31"/>
      <c r="DU16" s="31"/>
      <c r="DV16" s="31">
        <v>0</v>
      </c>
      <c r="DW16" s="33">
        <v>5.6757589006835811</v>
      </c>
      <c r="DZ16" s="34">
        <v>75322423.86483714</v>
      </c>
      <c r="EA16" s="6">
        <v>5675758.9006835809</v>
      </c>
      <c r="EB16" s="6">
        <v>69646664.964153558</v>
      </c>
      <c r="EC16" s="3">
        <v>2026</v>
      </c>
      <c r="ED16" s="35">
        <v>69.646664964153558</v>
      </c>
    </row>
    <row r="17" spans="1:134" x14ac:dyDescent="0.2">
      <c r="A17" s="36">
        <v>2027</v>
      </c>
      <c r="B17" s="28">
        <v>0</v>
      </c>
      <c r="C17" s="28">
        <v>0</v>
      </c>
      <c r="D17" s="28">
        <v>20403601.350386322</v>
      </c>
      <c r="E17" s="28">
        <v>15998339.846127778</v>
      </c>
      <c r="F17" s="28">
        <v>0</v>
      </c>
      <c r="G17" s="28">
        <v>0</v>
      </c>
      <c r="H17" s="28">
        <v>0</v>
      </c>
      <c r="I17" s="28">
        <v>0</v>
      </c>
      <c r="J17" s="28">
        <v>0</v>
      </c>
      <c r="K17" s="28">
        <v>0</v>
      </c>
      <c r="L17" s="28">
        <v>0</v>
      </c>
      <c r="M17" s="28">
        <v>0</v>
      </c>
      <c r="N17" s="28">
        <v>0</v>
      </c>
      <c r="O17" s="28">
        <v>0</v>
      </c>
      <c r="P17" s="28">
        <v>0</v>
      </c>
      <c r="Q17" s="28">
        <v>0</v>
      </c>
      <c r="R17" s="28">
        <v>0</v>
      </c>
      <c r="S17" s="28">
        <v>0</v>
      </c>
      <c r="T17" s="28">
        <v>0</v>
      </c>
      <c r="U17" s="28">
        <v>0</v>
      </c>
      <c r="V17" s="28">
        <v>0</v>
      </c>
      <c r="W17" s="28">
        <v>0</v>
      </c>
      <c r="X17" s="28">
        <v>7531486.2647054214</v>
      </c>
      <c r="Y17" s="28">
        <v>0</v>
      </c>
      <c r="Z17" s="28">
        <v>0</v>
      </c>
      <c r="AA17" s="28">
        <v>25491891.89213527</v>
      </c>
      <c r="AB17" s="28">
        <v>0</v>
      </c>
      <c r="AC17" s="28">
        <v>0</v>
      </c>
      <c r="AD17" s="28">
        <v>0</v>
      </c>
      <c r="AE17" s="28">
        <v>0</v>
      </c>
      <c r="AF17" s="28">
        <v>69425319.353354782</v>
      </c>
      <c r="AH17" s="36">
        <v>2027</v>
      </c>
      <c r="AI17" s="29">
        <v>0</v>
      </c>
      <c r="AJ17" s="29">
        <v>0</v>
      </c>
      <c r="AK17" s="29">
        <v>0</v>
      </c>
      <c r="AL17" s="29">
        <v>1132811.8178086299</v>
      </c>
      <c r="AM17" s="29">
        <v>710259.57732119423</v>
      </c>
      <c r="AN17" s="29">
        <v>0</v>
      </c>
      <c r="AO17" s="29">
        <v>3088998.0782246431</v>
      </c>
      <c r="AP17" s="29">
        <v>66355.440258452654</v>
      </c>
      <c r="AQ17" s="29">
        <v>0</v>
      </c>
      <c r="AR17" s="29">
        <v>0</v>
      </c>
      <c r="AS17" s="28">
        <v>4998424.9136129199</v>
      </c>
      <c r="AU17" s="30">
        <v>2027</v>
      </c>
      <c r="AV17" s="31">
        <v>167.80821917808223</v>
      </c>
      <c r="AW17" s="31">
        <v>420.83262578920471</v>
      </c>
      <c r="AX17" s="31">
        <v>53.737221662713146</v>
      </c>
      <c r="AY17" s="31">
        <v>114.33988950301428</v>
      </c>
      <c r="AZ17" s="31">
        <v>0</v>
      </c>
      <c r="BA17" s="31">
        <v>0</v>
      </c>
      <c r="BB17" s="31">
        <v>0</v>
      </c>
      <c r="BC17" s="31">
        <v>0</v>
      </c>
      <c r="BD17" s="31">
        <v>0</v>
      </c>
      <c r="BE17" s="31">
        <v>0</v>
      </c>
      <c r="BF17" s="31">
        <v>756.71795613301447</v>
      </c>
      <c r="BH17" s="30">
        <v>2027</v>
      </c>
      <c r="BI17" s="31">
        <v>980</v>
      </c>
      <c r="BJ17" s="31">
        <v>3089.8027330249379</v>
      </c>
      <c r="BK17" s="31">
        <v>221.50949794529981</v>
      </c>
      <c r="BL17" s="31">
        <v>192.41707910882323</v>
      </c>
      <c r="BM17" s="31">
        <v>0</v>
      </c>
      <c r="BN17" s="31">
        <v>0</v>
      </c>
      <c r="BO17" s="31">
        <v>0</v>
      </c>
      <c r="BP17" s="31">
        <v>0</v>
      </c>
      <c r="BQ17" s="31">
        <v>0</v>
      </c>
      <c r="BR17" s="31">
        <v>0</v>
      </c>
      <c r="BS17" s="31">
        <v>0</v>
      </c>
      <c r="BT17" s="31">
        <v>0</v>
      </c>
      <c r="BU17" s="31">
        <v>99.561555447381551</v>
      </c>
      <c r="BV17" s="31">
        <v>0</v>
      </c>
      <c r="BW17" s="31">
        <v>0</v>
      </c>
      <c r="BX17" s="31">
        <v>352.55722567726156</v>
      </c>
      <c r="BY17" s="31">
        <v>0</v>
      </c>
      <c r="BZ17" s="31">
        <v>0</v>
      </c>
      <c r="CA17" s="31">
        <v>0</v>
      </c>
      <c r="CB17" s="31">
        <v>0</v>
      </c>
      <c r="CC17" s="32">
        <v>4935.8480912037039</v>
      </c>
      <c r="CD17" s="9">
        <v>4935.8480912037039</v>
      </c>
      <c r="CE17" s="30">
        <v>2027</v>
      </c>
      <c r="CF17" s="31">
        <v>883.39111980000018</v>
      </c>
      <c r="CG17" s="31">
        <v>2905.4960000000001</v>
      </c>
      <c r="CH17" s="31">
        <v>205.95924538401414</v>
      </c>
      <c r="CI17" s="31">
        <v>163.3659853044762</v>
      </c>
      <c r="CJ17" s="31">
        <v>0</v>
      </c>
      <c r="CK17" s="31">
        <v>0</v>
      </c>
      <c r="CL17" s="31">
        <v>0</v>
      </c>
      <c r="CM17" s="31">
        <v>0</v>
      </c>
      <c r="CN17" s="31">
        <v>0</v>
      </c>
      <c r="CO17" s="31">
        <v>0</v>
      </c>
      <c r="CP17" s="31">
        <v>0</v>
      </c>
      <c r="CQ17" s="31">
        <v>0</v>
      </c>
      <c r="CR17" s="31">
        <v>92.572205794376828</v>
      </c>
      <c r="CS17" s="31">
        <v>0</v>
      </c>
      <c r="CT17" s="31">
        <v>0</v>
      </c>
      <c r="CU17" s="31">
        <v>352.55722567726156</v>
      </c>
      <c r="CV17" s="31">
        <v>0</v>
      </c>
      <c r="CW17" s="31">
        <v>0</v>
      </c>
      <c r="CX17" s="31">
        <v>0</v>
      </c>
      <c r="CY17" s="31">
        <v>0</v>
      </c>
      <c r="CZ17" s="32">
        <v>4603.3417819601282</v>
      </c>
      <c r="DB17" s="30">
        <v>2027</v>
      </c>
      <c r="DC17" s="31">
        <v>0</v>
      </c>
      <c r="DD17" s="31">
        <v>0</v>
      </c>
      <c r="DE17" s="31">
        <v>2.1311245789095903</v>
      </c>
      <c r="DF17" s="31">
        <v>1.9094268353882766</v>
      </c>
      <c r="DG17" s="31">
        <v>0</v>
      </c>
      <c r="DH17" s="31">
        <v>0</v>
      </c>
      <c r="DI17" s="31">
        <v>0</v>
      </c>
      <c r="DJ17" s="31">
        <v>0</v>
      </c>
      <c r="DK17" s="31">
        <v>0</v>
      </c>
      <c r="DL17" s="31">
        <v>0</v>
      </c>
      <c r="DM17" s="31"/>
      <c r="DN17" s="31"/>
      <c r="DO17" s="31">
        <v>0.95787349931505272</v>
      </c>
      <c r="DP17" s="31"/>
      <c r="DQ17" s="31"/>
      <c r="DR17" s="31"/>
      <c r="DS17" s="31"/>
      <c r="DT17" s="31"/>
      <c r="DU17" s="31"/>
      <c r="DV17" s="31">
        <v>0</v>
      </c>
      <c r="DW17" s="33">
        <v>4.9984249136129195</v>
      </c>
      <c r="DZ17" s="34">
        <v>69425319.353354782</v>
      </c>
      <c r="EA17" s="6">
        <v>4998424.9136129199</v>
      </c>
      <c r="EB17" s="6">
        <v>64426894.439741865</v>
      </c>
      <c r="EC17" s="3">
        <v>2027</v>
      </c>
      <c r="ED17" s="35">
        <v>64.426894439741858</v>
      </c>
    </row>
    <row r="18" spans="1:134" x14ac:dyDescent="0.2">
      <c r="A18" s="36">
        <v>2028</v>
      </c>
      <c r="B18" s="28">
        <v>0</v>
      </c>
      <c r="C18" s="28">
        <v>0</v>
      </c>
      <c r="D18" s="28">
        <v>18392443.035411958</v>
      </c>
      <c r="E18" s="28">
        <v>13528124.415161772</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4625487.2162483111</v>
      </c>
      <c r="Y18" s="28">
        <v>0</v>
      </c>
      <c r="Z18" s="28">
        <v>0</v>
      </c>
      <c r="AA18" s="28">
        <v>22422356.223107323</v>
      </c>
      <c r="AB18" s="28">
        <v>0</v>
      </c>
      <c r="AC18" s="28">
        <v>0</v>
      </c>
      <c r="AD18" s="28">
        <v>0</v>
      </c>
      <c r="AE18" s="28">
        <v>0</v>
      </c>
      <c r="AF18" s="28">
        <v>58968410.889929362</v>
      </c>
      <c r="AH18" s="36">
        <v>2028</v>
      </c>
      <c r="AI18" s="29">
        <v>0</v>
      </c>
      <c r="AJ18" s="29">
        <v>0</v>
      </c>
      <c r="AK18" s="29">
        <v>0</v>
      </c>
      <c r="AL18" s="29">
        <v>929435.15262196632</v>
      </c>
      <c r="AM18" s="29">
        <v>582744.81981106685</v>
      </c>
      <c r="AN18" s="29">
        <v>0</v>
      </c>
      <c r="AO18" s="29">
        <v>2454773.7083854997</v>
      </c>
      <c r="AP18" s="29">
        <v>54442.47471148058</v>
      </c>
      <c r="AQ18" s="29">
        <v>0</v>
      </c>
      <c r="AR18" s="29">
        <v>0</v>
      </c>
      <c r="AS18" s="28">
        <v>4021396.1555300131</v>
      </c>
      <c r="AU18" s="30">
        <v>2028</v>
      </c>
      <c r="AV18" s="31">
        <v>167.80821917808223</v>
      </c>
      <c r="AW18" s="31">
        <v>434.02736027075622</v>
      </c>
      <c r="AX18" s="31">
        <v>47.238767005403417</v>
      </c>
      <c r="AY18" s="31">
        <v>110.52945645695144</v>
      </c>
      <c r="AZ18" s="31">
        <v>0</v>
      </c>
      <c r="BA18" s="31">
        <v>0</v>
      </c>
      <c r="BB18" s="31">
        <v>0</v>
      </c>
      <c r="BC18" s="31">
        <v>0</v>
      </c>
      <c r="BD18" s="31">
        <v>0</v>
      </c>
      <c r="BE18" s="31">
        <v>0</v>
      </c>
      <c r="BF18" s="31">
        <v>759.60380291119327</v>
      </c>
      <c r="BH18" s="30">
        <v>2028</v>
      </c>
      <c r="BI18" s="31">
        <v>980</v>
      </c>
      <c r="BJ18" s="31">
        <v>3241.5733503482743</v>
      </c>
      <c r="BK18" s="31">
        <v>192.89856252530498</v>
      </c>
      <c r="BL18" s="31">
        <v>156.30884969883476</v>
      </c>
      <c r="BM18" s="31">
        <v>0</v>
      </c>
      <c r="BN18" s="31">
        <v>0</v>
      </c>
      <c r="BO18" s="31">
        <v>0</v>
      </c>
      <c r="BP18" s="31">
        <v>0</v>
      </c>
      <c r="BQ18" s="31">
        <v>0</v>
      </c>
      <c r="BR18" s="31">
        <v>0</v>
      </c>
      <c r="BS18" s="31">
        <v>0</v>
      </c>
      <c r="BT18" s="31">
        <v>0</v>
      </c>
      <c r="BU18" s="31">
        <v>59.72485391960241</v>
      </c>
      <c r="BV18" s="31">
        <v>0</v>
      </c>
      <c r="BW18" s="31">
        <v>0</v>
      </c>
      <c r="BX18" s="31">
        <v>305.34247471168692</v>
      </c>
      <c r="BY18" s="31">
        <v>0</v>
      </c>
      <c r="BZ18" s="31">
        <v>0</v>
      </c>
      <c r="CA18" s="31">
        <v>0</v>
      </c>
      <c r="CB18" s="31">
        <v>0</v>
      </c>
      <c r="CC18" s="32">
        <v>4935.8480912037039</v>
      </c>
      <c r="CD18" s="9">
        <v>4935.8480912037039</v>
      </c>
      <c r="CE18" s="30">
        <v>2028</v>
      </c>
      <c r="CF18" s="31">
        <v>883.39111980000018</v>
      </c>
      <c r="CG18" s="31">
        <v>3048.2134999999998</v>
      </c>
      <c r="CH18" s="31">
        <v>179.35683454613641</v>
      </c>
      <c r="CI18" s="31">
        <v>132.70936946515832</v>
      </c>
      <c r="CJ18" s="31">
        <v>0</v>
      </c>
      <c r="CK18" s="31">
        <v>0</v>
      </c>
      <c r="CL18" s="31">
        <v>0</v>
      </c>
      <c r="CM18" s="31">
        <v>0</v>
      </c>
      <c r="CN18" s="31">
        <v>0</v>
      </c>
      <c r="CO18" s="31">
        <v>0</v>
      </c>
      <c r="CP18" s="31">
        <v>0</v>
      </c>
      <c r="CQ18" s="31">
        <v>0</v>
      </c>
      <c r="CR18" s="31">
        <v>55.532092113672732</v>
      </c>
      <c r="CS18" s="31">
        <v>0</v>
      </c>
      <c r="CT18" s="31">
        <v>0</v>
      </c>
      <c r="CU18" s="31">
        <v>305.34247471168692</v>
      </c>
      <c r="CV18" s="31">
        <v>0</v>
      </c>
      <c r="CW18" s="31">
        <v>0</v>
      </c>
      <c r="CX18" s="31">
        <v>0</v>
      </c>
      <c r="CY18" s="31">
        <v>0</v>
      </c>
      <c r="CZ18" s="32">
        <v>4604.5453906366547</v>
      </c>
      <c r="DB18" s="30">
        <v>2028</v>
      </c>
      <c r="DC18" s="31">
        <v>0</v>
      </c>
      <c r="DD18" s="31">
        <v>0</v>
      </c>
      <c r="DE18" s="31">
        <v>1.8744197443618285</v>
      </c>
      <c r="DF18" s="31">
        <v>1.566622447144514</v>
      </c>
      <c r="DG18" s="31">
        <v>0</v>
      </c>
      <c r="DH18" s="31">
        <v>0</v>
      </c>
      <c r="DI18" s="31">
        <v>0</v>
      </c>
      <c r="DJ18" s="31">
        <v>0</v>
      </c>
      <c r="DK18" s="31">
        <v>0</v>
      </c>
      <c r="DL18" s="31">
        <v>0</v>
      </c>
      <c r="DM18" s="31"/>
      <c r="DN18" s="31"/>
      <c r="DO18" s="31">
        <v>0.58035396402367101</v>
      </c>
      <c r="DP18" s="31"/>
      <c r="DQ18" s="31"/>
      <c r="DR18" s="31"/>
      <c r="DS18" s="31"/>
      <c r="DT18" s="31"/>
      <c r="DU18" s="31"/>
      <c r="DV18" s="31">
        <v>0</v>
      </c>
      <c r="DW18" s="33">
        <v>4.0213961555300139</v>
      </c>
      <c r="DZ18" s="34">
        <v>58968410.889929362</v>
      </c>
      <c r="EA18" s="6">
        <v>4021396.1555300131</v>
      </c>
      <c r="EB18" s="6">
        <v>54947014.734399348</v>
      </c>
      <c r="EC18" s="3">
        <v>2028</v>
      </c>
      <c r="ED18" s="35">
        <v>54.947014734399346</v>
      </c>
    </row>
    <row r="19" spans="1:134" x14ac:dyDescent="0.2">
      <c r="A19" s="36">
        <v>2029</v>
      </c>
      <c r="B19" s="28">
        <v>0</v>
      </c>
      <c r="C19" s="28">
        <v>0</v>
      </c>
      <c r="D19" s="28">
        <v>14997893.785786567</v>
      </c>
      <c r="E19" s="28">
        <v>8046388.4025556874</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2778204.0070619327</v>
      </c>
      <c r="Y19" s="28">
        <v>0</v>
      </c>
      <c r="Z19" s="28">
        <v>0</v>
      </c>
      <c r="AA19" s="28">
        <v>16920597.359649088</v>
      </c>
      <c r="AB19" s="28">
        <v>0</v>
      </c>
      <c r="AC19" s="28">
        <v>0</v>
      </c>
      <c r="AD19" s="28">
        <v>0</v>
      </c>
      <c r="AE19" s="28">
        <v>0</v>
      </c>
      <c r="AF19" s="28">
        <v>42743083.555053279</v>
      </c>
      <c r="AH19" s="36">
        <v>2029</v>
      </c>
      <c r="AI19" s="29">
        <v>0</v>
      </c>
      <c r="AJ19" s="29">
        <v>0</v>
      </c>
      <c r="AK19" s="29">
        <v>0</v>
      </c>
      <c r="AL19" s="29">
        <v>533952.09384972043</v>
      </c>
      <c r="AM19" s="29">
        <v>334781.63144616503</v>
      </c>
      <c r="AN19" s="29">
        <v>0</v>
      </c>
      <c r="AO19" s="29">
        <v>1809212.570399771</v>
      </c>
      <c r="AP19" s="29">
        <v>31276.709606419594</v>
      </c>
      <c r="AQ19" s="29">
        <v>0</v>
      </c>
      <c r="AR19" s="29">
        <v>0</v>
      </c>
      <c r="AS19" s="28">
        <v>2709223.0053020762</v>
      </c>
      <c r="AU19" s="30">
        <v>2029</v>
      </c>
      <c r="AV19" s="31">
        <v>167.80821917808223</v>
      </c>
      <c r="AW19" s="31">
        <v>451.02848421129426</v>
      </c>
      <c r="AX19" s="31">
        <v>41.320797131622413</v>
      </c>
      <c r="AY19" s="31">
        <v>102.53498249260092</v>
      </c>
      <c r="AZ19" s="31">
        <v>0</v>
      </c>
      <c r="BA19" s="31">
        <v>0</v>
      </c>
      <c r="BB19" s="31">
        <v>0</v>
      </c>
      <c r="BC19" s="31">
        <v>0</v>
      </c>
      <c r="BD19" s="31">
        <v>0</v>
      </c>
      <c r="BE19" s="31">
        <v>0</v>
      </c>
      <c r="BF19" s="31">
        <v>762.69248301359971</v>
      </c>
      <c r="BH19" s="30">
        <v>2029</v>
      </c>
      <c r="BI19" s="31">
        <v>980</v>
      </c>
      <c r="BJ19" s="31">
        <v>3454.7220715690955</v>
      </c>
      <c r="BK19" s="31">
        <v>149.95266088146769</v>
      </c>
      <c r="BL19" s="31">
        <v>88.908931928871198</v>
      </c>
      <c r="BM19" s="31">
        <v>0</v>
      </c>
      <c r="BN19" s="31">
        <v>0</v>
      </c>
      <c r="BO19" s="31">
        <v>0</v>
      </c>
      <c r="BP19" s="31">
        <v>0</v>
      </c>
      <c r="BQ19" s="31">
        <v>0</v>
      </c>
      <c r="BR19" s="31">
        <v>0</v>
      </c>
      <c r="BS19" s="31">
        <v>0</v>
      </c>
      <c r="BT19" s="31">
        <v>0</v>
      </c>
      <c r="BU19" s="31">
        <v>34.391915109137543</v>
      </c>
      <c r="BV19" s="31">
        <v>0</v>
      </c>
      <c r="BW19" s="31">
        <v>0</v>
      </c>
      <c r="BX19" s="31">
        <v>227.87251171513122</v>
      </c>
      <c r="BY19" s="31">
        <v>0</v>
      </c>
      <c r="BZ19" s="31">
        <v>0</v>
      </c>
      <c r="CA19" s="31">
        <v>0</v>
      </c>
      <c r="CB19" s="31">
        <v>0</v>
      </c>
      <c r="CC19" s="32">
        <v>4935.8480912037039</v>
      </c>
      <c r="CD19" s="9">
        <v>4935.8480912037039</v>
      </c>
      <c r="CE19" s="30">
        <v>2029</v>
      </c>
      <c r="CF19" s="31">
        <v>883.39111980000018</v>
      </c>
      <c r="CG19" s="31">
        <v>3248.6478999999995</v>
      </c>
      <c r="CH19" s="31">
        <v>139.42579060920752</v>
      </c>
      <c r="CI19" s="31">
        <v>75.485478389961813</v>
      </c>
      <c r="CJ19" s="31">
        <v>0</v>
      </c>
      <c r="CK19" s="31">
        <v>0</v>
      </c>
      <c r="CL19" s="31">
        <v>0</v>
      </c>
      <c r="CM19" s="31">
        <v>0</v>
      </c>
      <c r="CN19" s="31">
        <v>0</v>
      </c>
      <c r="CO19" s="31">
        <v>0</v>
      </c>
      <c r="CP19" s="31">
        <v>0</v>
      </c>
      <c r="CQ19" s="31">
        <v>0</v>
      </c>
      <c r="CR19" s="31">
        <v>31.977558293857992</v>
      </c>
      <c r="CS19" s="31">
        <v>0</v>
      </c>
      <c r="CT19" s="31">
        <v>0</v>
      </c>
      <c r="CU19" s="31">
        <v>227.87251171513122</v>
      </c>
      <c r="CV19" s="31">
        <v>0</v>
      </c>
      <c r="CW19" s="31">
        <v>0</v>
      </c>
      <c r="CX19" s="31">
        <v>0</v>
      </c>
      <c r="CY19" s="31">
        <v>0</v>
      </c>
      <c r="CZ19" s="32">
        <v>4606.8003588081583</v>
      </c>
      <c r="DB19" s="30">
        <v>2029</v>
      </c>
      <c r="DC19" s="31">
        <v>0</v>
      </c>
      <c r="DD19" s="31">
        <v>0</v>
      </c>
      <c r="DE19" s="31">
        <v>1.4716800728949653</v>
      </c>
      <c r="DF19" s="31">
        <v>0.90001043490230503</v>
      </c>
      <c r="DG19" s="31">
        <v>0</v>
      </c>
      <c r="DH19" s="31">
        <v>0</v>
      </c>
      <c r="DI19" s="31">
        <v>0</v>
      </c>
      <c r="DJ19" s="31">
        <v>0</v>
      </c>
      <c r="DK19" s="31">
        <v>0</v>
      </c>
      <c r="DL19" s="31">
        <v>0</v>
      </c>
      <c r="DM19" s="31"/>
      <c r="DN19" s="31"/>
      <c r="DO19" s="31">
        <v>0.33753249750480591</v>
      </c>
      <c r="DP19" s="31"/>
      <c r="DQ19" s="31"/>
      <c r="DR19" s="31"/>
      <c r="DS19" s="31"/>
      <c r="DT19" s="31"/>
      <c r="DU19" s="31"/>
      <c r="DV19" s="31">
        <v>0</v>
      </c>
      <c r="DW19" s="33">
        <v>2.7092230053020758</v>
      </c>
      <c r="DZ19" s="34">
        <v>42743083.555053279</v>
      </c>
      <c r="EA19" s="6">
        <v>2709223.0053020762</v>
      </c>
      <c r="EB19" s="6">
        <v>40033860.5497512</v>
      </c>
      <c r="EC19" s="3">
        <v>2029</v>
      </c>
      <c r="ED19" s="35">
        <v>40.033860549751196</v>
      </c>
    </row>
    <row r="20" spans="1:134" x14ac:dyDescent="0.2">
      <c r="A20" s="36">
        <v>2030</v>
      </c>
      <c r="B20" s="28">
        <v>0</v>
      </c>
      <c r="C20" s="28">
        <v>0</v>
      </c>
      <c r="D20" s="28">
        <v>13535395.205754234</v>
      </c>
      <c r="E20" s="28">
        <v>6882602.0472213244</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2282454.8473589066</v>
      </c>
      <c r="Y20" s="28">
        <v>0</v>
      </c>
      <c r="Z20" s="28">
        <v>0</v>
      </c>
      <c r="AA20" s="28">
        <v>13877120.532530252</v>
      </c>
      <c r="AB20" s="28">
        <v>0</v>
      </c>
      <c r="AC20" s="28">
        <v>0</v>
      </c>
      <c r="AD20" s="28">
        <v>0</v>
      </c>
      <c r="AE20" s="28">
        <v>0</v>
      </c>
      <c r="AF20" s="28">
        <v>36577572.632864714</v>
      </c>
      <c r="AH20" s="36">
        <v>2030</v>
      </c>
      <c r="AI20" s="29">
        <v>0</v>
      </c>
      <c r="AJ20" s="29">
        <v>0</v>
      </c>
      <c r="AK20" s="29">
        <v>0</v>
      </c>
      <c r="AL20" s="29">
        <v>447977.94394482719</v>
      </c>
      <c r="AM20" s="29">
        <v>280876.85890404612</v>
      </c>
      <c r="AN20" s="29">
        <v>0</v>
      </c>
      <c r="AO20" s="29">
        <v>1564871.716958228</v>
      </c>
      <c r="AP20" s="29">
        <v>26240.698789705872</v>
      </c>
      <c r="AQ20" s="29">
        <v>0</v>
      </c>
      <c r="AR20" s="29">
        <v>0</v>
      </c>
      <c r="AS20" s="28">
        <v>2319967.2185968072</v>
      </c>
      <c r="AU20" s="30">
        <v>2030</v>
      </c>
      <c r="AV20" s="31">
        <v>167.80821917808223</v>
      </c>
      <c r="AW20" s="31">
        <v>456.41478021917737</v>
      </c>
      <c r="AX20" s="31">
        <v>39.52773216250398</v>
      </c>
      <c r="AY20" s="31">
        <v>99.596221919177424</v>
      </c>
      <c r="AZ20" s="31">
        <v>0</v>
      </c>
      <c r="BA20" s="31">
        <v>0</v>
      </c>
      <c r="BB20" s="31">
        <v>0</v>
      </c>
      <c r="BC20" s="31">
        <v>0</v>
      </c>
      <c r="BD20" s="31">
        <v>0</v>
      </c>
      <c r="BE20" s="31">
        <v>0</v>
      </c>
      <c r="BF20" s="31">
        <v>763.34695347894103</v>
      </c>
      <c r="BH20" s="30">
        <v>2030</v>
      </c>
      <c r="BI20" s="31">
        <v>980</v>
      </c>
      <c r="BJ20" s="31">
        <v>3541.588132078482</v>
      </c>
      <c r="BK20" s="31">
        <v>130.33410512821305</v>
      </c>
      <c r="BL20" s="31">
        <v>73.854737273205046</v>
      </c>
      <c r="BM20" s="31">
        <v>0</v>
      </c>
      <c r="BN20" s="31">
        <v>0</v>
      </c>
      <c r="BO20" s="31">
        <v>0</v>
      </c>
      <c r="BP20" s="31">
        <v>0</v>
      </c>
      <c r="BQ20" s="31">
        <v>0</v>
      </c>
      <c r="BR20" s="31">
        <v>0</v>
      </c>
      <c r="BS20" s="31">
        <v>0</v>
      </c>
      <c r="BT20" s="31">
        <v>0</v>
      </c>
      <c r="BU20" s="31">
        <v>27.535358983301027</v>
      </c>
      <c r="BV20" s="31">
        <v>0</v>
      </c>
      <c r="BW20" s="31">
        <v>0</v>
      </c>
      <c r="BX20" s="31">
        <v>182.53575774050307</v>
      </c>
      <c r="BY20" s="31">
        <v>0</v>
      </c>
      <c r="BZ20" s="31">
        <v>0</v>
      </c>
      <c r="CA20" s="31">
        <v>0</v>
      </c>
      <c r="CB20" s="31">
        <v>0</v>
      </c>
      <c r="CC20" s="32">
        <v>4935.8480912037048</v>
      </c>
      <c r="CD20" s="9">
        <v>4935.8480912037048</v>
      </c>
      <c r="CE20" s="30">
        <v>2030</v>
      </c>
      <c r="CF20" s="31">
        <v>883.39111980000018</v>
      </c>
      <c r="CG20" s="31">
        <v>3330.3324000000002</v>
      </c>
      <c r="CH20" s="31">
        <v>121.18448278292942</v>
      </c>
      <c r="CI20" s="31">
        <v>62.704163164313997</v>
      </c>
      <c r="CJ20" s="31">
        <v>0</v>
      </c>
      <c r="CK20" s="31">
        <v>0</v>
      </c>
      <c r="CL20" s="31">
        <v>0</v>
      </c>
      <c r="CM20" s="31">
        <v>0</v>
      </c>
      <c r="CN20" s="31">
        <v>0</v>
      </c>
      <c r="CO20" s="31">
        <v>0</v>
      </c>
      <c r="CP20" s="31">
        <v>0</v>
      </c>
      <c r="CQ20" s="31">
        <v>0</v>
      </c>
      <c r="CR20" s="31">
        <v>25.602341254816384</v>
      </c>
      <c r="CS20" s="31">
        <v>0</v>
      </c>
      <c r="CT20" s="31">
        <v>0</v>
      </c>
      <c r="CU20" s="31">
        <v>182.53575774050307</v>
      </c>
      <c r="CV20" s="31">
        <v>0</v>
      </c>
      <c r="CW20" s="31">
        <v>0</v>
      </c>
      <c r="CX20" s="31">
        <v>0</v>
      </c>
      <c r="CY20" s="31">
        <v>0</v>
      </c>
      <c r="CZ20" s="32">
        <v>4605.7502647425636</v>
      </c>
      <c r="DB20" s="30">
        <v>2030</v>
      </c>
      <c r="DC20" s="31">
        <v>0</v>
      </c>
      <c r="DD20" s="31">
        <v>0</v>
      </c>
      <c r="DE20" s="31">
        <v>1.2919291011600107</v>
      </c>
      <c r="DF20" s="31">
        <v>0.75509550163857919</v>
      </c>
      <c r="DG20" s="31">
        <v>0</v>
      </c>
      <c r="DH20" s="31">
        <v>0</v>
      </c>
      <c r="DI20" s="31">
        <v>0</v>
      </c>
      <c r="DJ20" s="31">
        <v>0</v>
      </c>
      <c r="DK20" s="31">
        <v>0</v>
      </c>
      <c r="DL20" s="31">
        <v>0</v>
      </c>
      <c r="DM20" s="31"/>
      <c r="DN20" s="31"/>
      <c r="DO20" s="31">
        <v>0.27294261579821738</v>
      </c>
      <c r="DP20" s="31"/>
      <c r="DQ20" s="31"/>
      <c r="DR20" s="31"/>
      <c r="DS20" s="31"/>
      <c r="DT20" s="31"/>
      <c r="DU20" s="31"/>
      <c r="DV20" s="31">
        <v>0</v>
      </c>
      <c r="DW20" s="33">
        <v>2.3199672185968074</v>
      </c>
      <c r="DZ20" s="34">
        <v>36577572.632864714</v>
      </c>
      <c r="EA20" s="6">
        <v>2319967.2185968072</v>
      </c>
      <c r="EB20" s="6">
        <v>34257605.414267905</v>
      </c>
      <c r="EC20" s="3">
        <v>2030</v>
      </c>
      <c r="ED20" s="35">
        <v>34.257605414267907</v>
      </c>
    </row>
    <row r="21" spans="1:134" x14ac:dyDescent="0.2">
      <c r="A21" s="36">
        <v>2031</v>
      </c>
      <c r="B21" s="28">
        <v>0</v>
      </c>
      <c r="C21" s="28">
        <v>0</v>
      </c>
      <c r="D21" s="28">
        <v>12009510.209687751</v>
      </c>
      <c r="E21" s="28">
        <v>5782260.6088133547</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1600398.7754742582</v>
      </c>
      <c r="Y21" s="28">
        <v>0</v>
      </c>
      <c r="Z21" s="28">
        <v>0</v>
      </c>
      <c r="AA21" s="28">
        <v>10538034.016001053</v>
      </c>
      <c r="AB21" s="28">
        <v>0</v>
      </c>
      <c r="AC21" s="28">
        <v>0</v>
      </c>
      <c r="AD21" s="28">
        <v>0</v>
      </c>
      <c r="AE21" s="28">
        <v>0</v>
      </c>
      <c r="AF21" s="28">
        <v>29930203.609976418</v>
      </c>
      <c r="AH21" s="36">
        <v>2031</v>
      </c>
      <c r="AI21" s="29">
        <v>0</v>
      </c>
      <c r="AJ21" s="29">
        <v>0</v>
      </c>
      <c r="AK21" s="29">
        <v>0</v>
      </c>
      <c r="AL21" s="29">
        <v>376097.95002502803</v>
      </c>
      <c r="AM21" s="29">
        <v>235808.95504152554</v>
      </c>
      <c r="AN21" s="29">
        <v>0</v>
      </c>
      <c r="AO21" s="29">
        <v>1315882.0533814854</v>
      </c>
      <c r="AP21" s="29">
        <v>22030.265452640419</v>
      </c>
      <c r="AQ21" s="29">
        <v>0</v>
      </c>
      <c r="AR21" s="29">
        <v>0</v>
      </c>
      <c r="AS21" s="28">
        <v>1949819.2239006793</v>
      </c>
      <c r="AU21" s="30">
        <v>2031</v>
      </c>
      <c r="AV21" s="31">
        <v>167.80821917808223</v>
      </c>
      <c r="AW21" s="31">
        <v>461.71428367366661</v>
      </c>
      <c r="AX21" s="31">
        <v>37.862268640993669</v>
      </c>
      <c r="AY21" s="31">
        <v>96.625829392608537</v>
      </c>
      <c r="AZ21" s="31">
        <v>0</v>
      </c>
      <c r="BA21" s="31">
        <v>0</v>
      </c>
      <c r="BB21" s="31">
        <v>0</v>
      </c>
      <c r="BC21" s="31">
        <v>0</v>
      </c>
      <c r="BD21" s="31">
        <v>0</v>
      </c>
      <c r="BE21" s="31">
        <v>0</v>
      </c>
      <c r="BF21" s="31">
        <v>764.0106008853511</v>
      </c>
      <c r="BH21" s="30">
        <v>2031</v>
      </c>
      <c r="BI21" s="31">
        <v>980</v>
      </c>
      <c r="BJ21" s="31">
        <v>3625.8243231837778</v>
      </c>
      <c r="BK21" s="31">
        <v>112.33104810774923</v>
      </c>
      <c r="BL21" s="31">
        <v>61.390520821099074</v>
      </c>
      <c r="BM21" s="31">
        <v>0</v>
      </c>
      <c r="BN21" s="31">
        <v>0</v>
      </c>
      <c r="BO21" s="31">
        <v>0</v>
      </c>
      <c r="BP21" s="31">
        <v>0</v>
      </c>
      <c r="BQ21" s="31">
        <v>0</v>
      </c>
      <c r="BR21" s="31">
        <v>0</v>
      </c>
      <c r="BS21" s="31">
        <v>0</v>
      </c>
      <c r="BT21" s="31">
        <v>0</v>
      </c>
      <c r="BU21" s="31">
        <v>19.105148549797399</v>
      </c>
      <c r="BV21" s="31">
        <v>0</v>
      </c>
      <c r="BW21" s="31">
        <v>0</v>
      </c>
      <c r="BX21" s="31">
        <v>137.19705054128025</v>
      </c>
      <c r="BY21" s="31">
        <v>0</v>
      </c>
      <c r="BZ21" s="31">
        <v>0</v>
      </c>
      <c r="CA21" s="31">
        <v>0</v>
      </c>
      <c r="CB21" s="31">
        <v>0</v>
      </c>
      <c r="CC21" s="32">
        <v>4935.8480912037039</v>
      </c>
      <c r="CD21" s="9">
        <v>4935.8480912037039</v>
      </c>
      <c r="CE21" s="30">
        <v>2031</v>
      </c>
      <c r="CF21" s="31">
        <v>883.39111980000018</v>
      </c>
      <c r="CG21" s="31">
        <v>3409.5439023058657</v>
      </c>
      <c r="CH21" s="31">
        <v>104.44526359398184</v>
      </c>
      <c r="CI21" s="31">
        <v>52.121791728382647</v>
      </c>
      <c r="CJ21" s="31">
        <v>0</v>
      </c>
      <c r="CK21" s="31">
        <v>0</v>
      </c>
      <c r="CL21" s="31">
        <v>0</v>
      </c>
      <c r="CM21" s="31">
        <v>0</v>
      </c>
      <c r="CN21" s="31">
        <v>0</v>
      </c>
      <c r="CO21" s="31">
        <v>0</v>
      </c>
      <c r="CP21" s="31">
        <v>0</v>
      </c>
      <c r="CQ21" s="31">
        <v>0</v>
      </c>
      <c r="CR21" s="31">
        <v>17.763942470933934</v>
      </c>
      <c r="CS21" s="31">
        <v>0</v>
      </c>
      <c r="CT21" s="31">
        <v>0</v>
      </c>
      <c r="CU21" s="31">
        <v>137.19705054128025</v>
      </c>
      <c r="CV21" s="31">
        <v>0</v>
      </c>
      <c r="CW21" s="31">
        <v>0</v>
      </c>
      <c r="CX21" s="31">
        <v>0</v>
      </c>
      <c r="CY21" s="31">
        <v>0</v>
      </c>
      <c r="CZ21" s="32">
        <v>4604.4630704404444</v>
      </c>
      <c r="DB21" s="30">
        <v>2031</v>
      </c>
      <c r="DC21" s="31">
        <v>0</v>
      </c>
      <c r="DD21" s="31">
        <v>0</v>
      </c>
      <c r="DE21" s="31">
        <v>1.1246096128880374</v>
      </c>
      <c r="DF21" s="31">
        <v>0.63393717051919396</v>
      </c>
      <c r="DG21" s="31">
        <v>0</v>
      </c>
      <c r="DH21" s="31">
        <v>0</v>
      </c>
      <c r="DI21" s="31">
        <v>0</v>
      </c>
      <c r="DJ21" s="31">
        <v>0</v>
      </c>
      <c r="DK21" s="31">
        <v>0</v>
      </c>
      <c r="DL21" s="31">
        <v>0</v>
      </c>
      <c r="DM21" s="31"/>
      <c r="DN21" s="31"/>
      <c r="DO21" s="31">
        <v>0.19127244049344796</v>
      </c>
      <c r="DP21" s="31"/>
      <c r="DQ21" s="31"/>
      <c r="DR21" s="31"/>
      <c r="DS21" s="31"/>
      <c r="DT21" s="31"/>
      <c r="DU21" s="31"/>
      <c r="DV21" s="31">
        <v>0</v>
      </c>
      <c r="DW21" s="33">
        <v>1.9498192239006795</v>
      </c>
      <c r="DZ21" s="34">
        <v>29930203.609976418</v>
      </c>
      <c r="EA21" s="6">
        <v>1949819.2239006793</v>
      </c>
      <c r="EB21" s="6">
        <v>27980384.386075739</v>
      </c>
      <c r="EC21" s="3">
        <v>2031</v>
      </c>
      <c r="ED21" s="35">
        <v>27.980384386075738</v>
      </c>
    </row>
    <row r="22" spans="1:134" x14ac:dyDescent="0.2">
      <c r="A22" s="36">
        <v>2032</v>
      </c>
      <c r="B22" s="28">
        <v>0</v>
      </c>
      <c r="C22" s="28">
        <v>0</v>
      </c>
      <c r="D22" s="28">
        <v>10546817.054166602</v>
      </c>
      <c r="E22" s="28">
        <v>4824870.0205293847</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1232967.0581656501</v>
      </c>
      <c r="Y22" s="28">
        <v>0</v>
      </c>
      <c r="Z22" s="28">
        <v>0</v>
      </c>
      <c r="AA22" s="28">
        <v>7881254.29628703</v>
      </c>
      <c r="AB22" s="28">
        <v>0</v>
      </c>
      <c r="AC22" s="28">
        <v>0</v>
      </c>
      <c r="AD22" s="28">
        <v>0</v>
      </c>
      <c r="AE22" s="28">
        <v>0</v>
      </c>
      <c r="AF22" s="28">
        <v>24485908.429148667</v>
      </c>
      <c r="AH22" s="36">
        <v>2032</v>
      </c>
      <c r="AI22" s="29">
        <v>0</v>
      </c>
      <c r="AJ22" s="29">
        <v>0</v>
      </c>
      <c r="AK22" s="29">
        <v>0</v>
      </c>
      <c r="AL22" s="29">
        <v>310052.29034531745</v>
      </c>
      <c r="AM22" s="29">
        <v>194399.1095662594</v>
      </c>
      <c r="AN22" s="29">
        <v>0</v>
      </c>
      <c r="AO22" s="29">
        <v>1124158.2550631736</v>
      </c>
      <c r="AP22" s="29">
        <v>18161.583332352475</v>
      </c>
      <c r="AQ22" s="29">
        <v>0</v>
      </c>
      <c r="AR22" s="29">
        <v>0</v>
      </c>
      <c r="AS22" s="28">
        <v>1646771.238307103</v>
      </c>
      <c r="AU22" s="30">
        <v>2032</v>
      </c>
      <c r="AV22" s="31">
        <v>167.80821917808223</v>
      </c>
      <c r="AW22" s="31">
        <v>466.60167004557701</v>
      </c>
      <c r="AX22" s="31">
        <v>36.341504752554222</v>
      </c>
      <c r="AY22" s="31">
        <v>93.875148516190663</v>
      </c>
      <c r="AZ22" s="31">
        <v>0</v>
      </c>
      <c r="BA22" s="31">
        <v>0</v>
      </c>
      <c r="BB22" s="31">
        <v>0</v>
      </c>
      <c r="BC22" s="31">
        <v>0</v>
      </c>
      <c r="BD22" s="31">
        <v>0</v>
      </c>
      <c r="BE22" s="31">
        <v>0</v>
      </c>
      <c r="BF22" s="31">
        <v>764.62654249240404</v>
      </c>
      <c r="BH22" s="30">
        <v>2032</v>
      </c>
      <c r="BI22" s="31">
        <v>980</v>
      </c>
      <c r="BJ22" s="31">
        <v>3693.0666619290532</v>
      </c>
      <c r="BK22" s="31">
        <v>96.592426139963862</v>
      </c>
      <c r="BL22" s="31">
        <v>50.108790676216017</v>
      </c>
      <c r="BM22" s="31">
        <v>0</v>
      </c>
      <c r="BN22" s="31">
        <v>0</v>
      </c>
      <c r="BO22" s="31">
        <v>0</v>
      </c>
      <c r="BP22" s="31">
        <v>0</v>
      </c>
      <c r="BQ22" s="31">
        <v>0</v>
      </c>
      <c r="BR22" s="31">
        <v>0</v>
      </c>
      <c r="BS22" s="31">
        <v>0</v>
      </c>
      <c r="BT22" s="31">
        <v>0</v>
      </c>
      <c r="BU22" s="31">
        <v>14.581796103034035</v>
      </c>
      <c r="BV22" s="31">
        <v>0</v>
      </c>
      <c r="BW22" s="31">
        <v>0</v>
      </c>
      <c r="BX22" s="31">
        <v>101.49841635543658</v>
      </c>
      <c r="BY22" s="31">
        <v>0</v>
      </c>
      <c r="BZ22" s="31">
        <v>0</v>
      </c>
      <c r="CA22" s="31">
        <v>0</v>
      </c>
      <c r="CB22" s="31">
        <v>0</v>
      </c>
      <c r="CC22" s="32">
        <v>4935.8480912037039</v>
      </c>
      <c r="CD22" s="9">
        <v>4935.8480912037039</v>
      </c>
      <c r="CE22" s="30">
        <v>2032</v>
      </c>
      <c r="CF22" s="31">
        <v>883.39111980000018</v>
      </c>
      <c r="CG22" s="31">
        <v>3472.7752355449857</v>
      </c>
      <c r="CH22" s="31">
        <v>89.811513195297763</v>
      </c>
      <c r="CI22" s="31">
        <v>42.543375043158576</v>
      </c>
      <c r="CJ22" s="31">
        <v>0</v>
      </c>
      <c r="CK22" s="31">
        <v>0</v>
      </c>
      <c r="CL22" s="31">
        <v>0</v>
      </c>
      <c r="CM22" s="31">
        <v>0</v>
      </c>
      <c r="CN22" s="31">
        <v>0</v>
      </c>
      <c r="CO22" s="31">
        <v>0</v>
      </c>
      <c r="CP22" s="31">
        <v>0</v>
      </c>
      <c r="CQ22" s="31">
        <v>0</v>
      </c>
      <c r="CR22" s="31">
        <v>13.558135202247989</v>
      </c>
      <c r="CS22" s="31">
        <v>0</v>
      </c>
      <c r="CT22" s="31">
        <v>0</v>
      </c>
      <c r="CU22" s="31">
        <v>101.49841635543658</v>
      </c>
      <c r="CV22" s="31">
        <v>0</v>
      </c>
      <c r="CW22" s="31">
        <v>0</v>
      </c>
      <c r="CX22" s="31">
        <v>0</v>
      </c>
      <c r="CY22" s="31">
        <v>0</v>
      </c>
      <c r="CZ22" s="32">
        <v>4603.5777951411274</v>
      </c>
      <c r="DB22" s="30">
        <v>2032</v>
      </c>
      <c r="DC22" s="31">
        <v>0</v>
      </c>
      <c r="DD22" s="31">
        <v>0</v>
      </c>
      <c r="DE22" s="31">
        <v>0.9767117865190128</v>
      </c>
      <c r="DF22" s="31">
        <v>0.52261298324392935</v>
      </c>
      <c r="DG22" s="31">
        <v>0</v>
      </c>
      <c r="DH22" s="31">
        <v>0</v>
      </c>
      <c r="DI22" s="31">
        <v>0</v>
      </c>
      <c r="DJ22" s="31">
        <v>0</v>
      </c>
      <c r="DK22" s="31">
        <v>0</v>
      </c>
      <c r="DL22" s="31">
        <v>0</v>
      </c>
      <c r="DM22" s="31"/>
      <c r="DN22" s="31"/>
      <c r="DO22" s="31">
        <v>0.14744646854416074</v>
      </c>
      <c r="DP22" s="31"/>
      <c r="DQ22" s="31"/>
      <c r="DR22" s="31"/>
      <c r="DS22" s="31"/>
      <c r="DT22" s="31"/>
      <c r="DU22" s="31"/>
      <c r="DV22" s="31">
        <v>0</v>
      </c>
      <c r="DW22" s="33">
        <v>1.6467712383071029</v>
      </c>
      <c r="DZ22" s="34">
        <v>24485908.429148667</v>
      </c>
      <c r="EA22" s="6">
        <v>1646771.238307103</v>
      </c>
      <c r="EB22" s="6">
        <v>22839137.190841563</v>
      </c>
      <c r="EC22" s="3">
        <v>2032</v>
      </c>
      <c r="ED22" s="35">
        <v>22.839137190841562</v>
      </c>
    </row>
    <row r="23" spans="1:134" x14ac:dyDescent="0.2">
      <c r="A23" s="36">
        <v>2033</v>
      </c>
      <c r="B23" s="28">
        <v>0</v>
      </c>
      <c r="C23" s="28">
        <v>0</v>
      </c>
      <c r="D23" s="28">
        <v>8959681.2210813947</v>
      </c>
      <c r="E23" s="28">
        <v>4027360.5627644574</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866604.64249658829</v>
      </c>
      <c r="Y23" s="28">
        <v>0</v>
      </c>
      <c r="Z23" s="28">
        <v>0</v>
      </c>
      <c r="AA23" s="28">
        <v>5404605.2683645226</v>
      </c>
      <c r="AB23" s="28">
        <v>0</v>
      </c>
      <c r="AC23" s="28">
        <v>0</v>
      </c>
      <c r="AD23" s="28">
        <v>0</v>
      </c>
      <c r="AE23" s="28">
        <v>0</v>
      </c>
      <c r="AF23" s="28">
        <v>19258251.694706962</v>
      </c>
      <c r="AH23" s="36">
        <v>2033</v>
      </c>
      <c r="AI23" s="29">
        <v>0</v>
      </c>
      <c r="AJ23" s="29">
        <v>0</v>
      </c>
      <c r="AK23" s="29">
        <v>0</v>
      </c>
      <c r="AL23" s="29">
        <v>254181.10865425039</v>
      </c>
      <c r="AM23" s="29">
        <v>159368.5411448442</v>
      </c>
      <c r="AN23" s="29">
        <v>0</v>
      </c>
      <c r="AO23" s="29">
        <v>929237.24266405241</v>
      </c>
      <c r="AP23" s="29">
        <v>14888.880134355779</v>
      </c>
      <c r="AQ23" s="29">
        <v>0</v>
      </c>
      <c r="AR23" s="29">
        <v>0</v>
      </c>
      <c r="AS23" s="28">
        <v>1357675.7725975027</v>
      </c>
      <c r="AU23" s="30">
        <v>2033</v>
      </c>
      <c r="AV23" s="31">
        <v>167.80821917808223</v>
      </c>
      <c r="AW23" s="31">
        <v>471.42966500498216</v>
      </c>
      <c r="AX23" s="31">
        <v>34.844578103491955</v>
      </c>
      <c r="AY23" s="31">
        <v>91.148296475411414</v>
      </c>
      <c r="AZ23" s="31">
        <v>0</v>
      </c>
      <c r="BA23" s="31">
        <v>0</v>
      </c>
      <c r="BB23" s="31">
        <v>0</v>
      </c>
      <c r="BC23" s="31">
        <v>0</v>
      </c>
      <c r="BD23" s="31">
        <v>0</v>
      </c>
      <c r="BE23" s="31">
        <v>0</v>
      </c>
      <c r="BF23" s="31">
        <v>765.23075876196765</v>
      </c>
      <c r="BH23" s="30">
        <v>2033</v>
      </c>
      <c r="BI23" s="31">
        <v>980</v>
      </c>
      <c r="BJ23" s="31">
        <v>3755.1010923407803</v>
      </c>
      <c r="BK23" s="31">
        <v>80.558266250635725</v>
      </c>
      <c r="BL23" s="31">
        <v>40.672500544602258</v>
      </c>
      <c r="BM23" s="31">
        <v>0</v>
      </c>
      <c r="BN23" s="31">
        <v>0</v>
      </c>
      <c r="BO23" s="31">
        <v>0</v>
      </c>
      <c r="BP23" s="31">
        <v>0</v>
      </c>
      <c r="BQ23" s="31">
        <v>0</v>
      </c>
      <c r="BR23" s="31">
        <v>0</v>
      </c>
      <c r="BS23" s="31">
        <v>0</v>
      </c>
      <c r="BT23" s="31">
        <v>0</v>
      </c>
      <c r="BU23" s="31">
        <v>10.429264582130527</v>
      </c>
      <c r="BV23" s="31">
        <v>0</v>
      </c>
      <c r="BW23" s="31">
        <v>0</v>
      </c>
      <c r="BX23" s="31">
        <v>69.086967485555419</v>
      </c>
      <c r="BY23" s="31">
        <v>0</v>
      </c>
      <c r="BZ23" s="31">
        <v>0</v>
      </c>
      <c r="CA23" s="31">
        <v>0</v>
      </c>
      <c r="CB23" s="31">
        <v>0</v>
      </c>
      <c r="CC23" s="32">
        <v>4935.8480912037048</v>
      </c>
      <c r="CD23" s="9">
        <v>4935.8480912037048</v>
      </c>
      <c r="CE23" s="30">
        <v>2033</v>
      </c>
      <c r="CF23" s="31">
        <v>883.39111980000018</v>
      </c>
      <c r="CG23" s="31">
        <v>3531.1093121826525</v>
      </c>
      <c r="CH23" s="31">
        <v>74.902972018484874</v>
      </c>
      <c r="CI23" s="31">
        <v>34.531774190938286</v>
      </c>
      <c r="CJ23" s="31">
        <v>0</v>
      </c>
      <c r="CK23" s="31">
        <v>0</v>
      </c>
      <c r="CL23" s="31">
        <v>0</v>
      </c>
      <c r="CM23" s="31">
        <v>0</v>
      </c>
      <c r="CN23" s="31">
        <v>0</v>
      </c>
      <c r="CO23" s="31">
        <v>0</v>
      </c>
      <c r="CP23" s="31">
        <v>0</v>
      </c>
      <c r="CQ23" s="31">
        <v>0</v>
      </c>
      <c r="CR23" s="31">
        <v>9.6971167519699879</v>
      </c>
      <c r="CS23" s="31">
        <v>0</v>
      </c>
      <c r="CT23" s="31">
        <v>0</v>
      </c>
      <c r="CU23" s="31">
        <v>69.086967485555419</v>
      </c>
      <c r="CV23" s="31">
        <v>0</v>
      </c>
      <c r="CW23" s="31">
        <v>0</v>
      </c>
      <c r="CX23" s="31">
        <v>0</v>
      </c>
      <c r="CY23" s="31">
        <v>0</v>
      </c>
      <c r="CZ23" s="32">
        <v>4602.7192624296013</v>
      </c>
      <c r="DB23" s="30">
        <v>2033</v>
      </c>
      <c r="DC23" s="31">
        <v>0</v>
      </c>
      <c r="DD23" s="31">
        <v>0</v>
      </c>
      <c r="DE23" s="31">
        <v>0.82272527366551762</v>
      </c>
      <c r="DF23" s="31">
        <v>0.42843852993345038</v>
      </c>
      <c r="DG23" s="31">
        <v>0</v>
      </c>
      <c r="DH23" s="31">
        <v>0</v>
      </c>
      <c r="DI23" s="31">
        <v>0</v>
      </c>
      <c r="DJ23" s="31">
        <v>0</v>
      </c>
      <c r="DK23" s="31">
        <v>0</v>
      </c>
      <c r="DL23" s="31">
        <v>0</v>
      </c>
      <c r="DM23" s="31"/>
      <c r="DN23" s="31"/>
      <c r="DO23" s="31">
        <v>0.10651196899853484</v>
      </c>
      <c r="DP23" s="31"/>
      <c r="DQ23" s="31"/>
      <c r="DR23" s="31"/>
      <c r="DS23" s="31"/>
      <c r="DT23" s="31"/>
      <c r="DU23" s="31"/>
      <c r="DV23" s="31">
        <v>0</v>
      </c>
      <c r="DW23" s="33">
        <v>1.3576757725975028</v>
      </c>
      <c r="DZ23" s="34">
        <v>19258251.694706962</v>
      </c>
      <c r="EA23" s="6">
        <v>1357675.7725975027</v>
      </c>
      <c r="EB23" s="6">
        <v>17900575.922109459</v>
      </c>
      <c r="EC23" s="3">
        <v>2033</v>
      </c>
      <c r="ED23" s="35">
        <v>17.900575922109457</v>
      </c>
    </row>
    <row r="24" spans="1:134" x14ac:dyDescent="0.2">
      <c r="A24" s="36">
        <v>2034</v>
      </c>
      <c r="B24" s="28">
        <v>0</v>
      </c>
      <c r="C24" s="28">
        <v>0</v>
      </c>
      <c r="D24" s="28">
        <v>7380273.9743083818</v>
      </c>
      <c r="E24" s="28">
        <v>3268592.0453843516</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644986.33918680623</v>
      </c>
      <c r="Y24" s="28">
        <v>0</v>
      </c>
      <c r="Z24" s="28">
        <v>0</v>
      </c>
      <c r="AA24" s="28">
        <v>2812343.7938080928</v>
      </c>
      <c r="AB24" s="28">
        <v>0</v>
      </c>
      <c r="AC24" s="28">
        <v>0</v>
      </c>
      <c r="AD24" s="28">
        <v>0</v>
      </c>
      <c r="AE24" s="28">
        <v>0</v>
      </c>
      <c r="AF24" s="28">
        <v>14106196.152687633</v>
      </c>
      <c r="AH24" s="36">
        <v>2034</v>
      </c>
      <c r="AI24" s="29">
        <v>0</v>
      </c>
      <c r="AJ24" s="29">
        <v>0</v>
      </c>
      <c r="AK24" s="29">
        <v>0</v>
      </c>
      <c r="AL24" s="29">
        <v>202568.16529066936</v>
      </c>
      <c r="AM24" s="29">
        <v>127007.83766221805</v>
      </c>
      <c r="AN24" s="29">
        <v>0</v>
      </c>
      <c r="AO24" s="29">
        <v>754610.24582304002</v>
      </c>
      <c r="AP24" s="29">
        <v>11865.60696039639</v>
      </c>
      <c r="AQ24" s="29">
        <v>0</v>
      </c>
      <c r="AR24" s="29">
        <v>0</v>
      </c>
      <c r="AS24" s="28">
        <v>1096051.8557363236</v>
      </c>
      <c r="AU24" s="30">
        <v>2034</v>
      </c>
      <c r="AV24" s="31">
        <v>167.80821917808223</v>
      </c>
      <c r="AW24" s="31">
        <v>476.3041178438437</v>
      </c>
      <c r="AX24" s="31">
        <v>33.329007173858322</v>
      </c>
      <c r="AY24" s="31">
        <v>88.402800154060898</v>
      </c>
      <c r="AZ24" s="31">
        <v>0</v>
      </c>
      <c r="BA24" s="31">
        <v>0</v>
      </c>
      <c r="BB24" s="31">
        <v>0</v>
      </c>
      <c r="BC24" s="31">
        <v>0</v>
      </c>
      <c r="BD24" s="31">
        <v>0</v>
      </c>
      <c r="BE24" s="31">
        <v>0</v>
      </c>
      <c r="BF24" s="31">
        <v>765.84414434984512</v>
      </c>
      <c r="BH24" s="30">
        <v>2034</v>
      </c>
      <c r="BI24" s="31">
        <v>980</v>
      </c>
      <c r="BJ24" s="31">
        <v>3813.9943423928644</v>
      </c>
      <c r="BK24" s="31">
        <v>65.547148039620751</v>
      </c>
      <c r="BL24" s="31">
        <v>32.092786344992135</v>
      </c>
      <c r="BM24" s="31">
        <v>0</v>
      </c>
      <c r="BN24" s="31">
        <v>0</v>
      </c>
      <c r="BO24" s="31">
        <v>0</v>
      </c>
      <c r="BP24" s="31">
        <v>0</v>
      </c>
      <c r="BQ24" s="31">
        <v>0</v>
      </c>
      <c r="BR24" s="31">
        <v>0</v>
      </c>
      <c r="BS24" s="31">
        <v>0</v>
      </c>
      <c r="BT24" s="31">
        <v>0</v>
      </c>
      <c r="BU24" s="31">
        <v>7.6099712505471553</v>
      </c>
      <c r="BV24" s="31">
        <v>0</v>
      </c>
      <c r="BW24" s="31">
        <v>0</v>
      </c>
      <c r="BX24" s="31">
        <v>36.603843175679003</v>
      </c>
      <c r="BY24" s="31">
        <v>0</v>
      </c>
      <c r="BZ24" s="31">
        <v>0</v>
      </c>
      <c r="CA24" s="31">
        <v>0</v>
      </c>
      <c r="CB24" s="31">
        <v>0</v>
      </c>
      <c r="CC24" s="32">
        <v>4935.8480912037039</v>
      </c>
      <c r="CD24" s="9">
        <v>4935.8480912037039</v>
      </c>
      <c r="CE24" s="30">
        <v>2034</v>
      </c>
      <c r="CF24" s="31">
        <v>883.39111980000018</v>
      </c>
      <c r="CG24" s="31">
        <v>3586.48957986913</v>
      </c>
      <c r="CH24" s="31">
        <v>60.945653674174686</v>
      </c>
      <c r="CI24" s="31">
        <v>27.247423600326698</v>
      </c>
      <c r="CJ24" s="31">
        <v>0</v>
      </c>
      <c r="CK24" s="31">
        <v>0</v>
      </c>
      <c r="CL24" s="31">
        <v>0</v>
      </c>
      <c r="CM24" s="31">
        <v>0</v>
      </c>
      <c r="CN24" s="31">
        <v>0</v>
      </c>
      <c r="CO24" s="31">
        <v>0</v>
      </c>
      <c r="CP24" s="31">
        <v>0</v>
      </c>
      <c r="CQ24" s="31">
        <v>0</v>
      </c>
      <c r="CR24" s="31">
        <v>7.07574144989385</v>
      </c>
      <c r="CS24" s="31">
        <v>0</v>
      </c>
      <c r="CT24" s="31">
        <v>0</v>
      </c>
      <c r="CU24" s="31">
        <v>36.603843175679003</v>
      </c>
      <c r="CV24" s="31">
        <v>0</v>
      </c>
      <c r="CW24" s="31">
        <v>0</v>
      </c>
      <c r="CX24" s="31">
        <v>0</v>
      </c>
      <c r="CY24" s="31">
        <v>0</v>
      </c>
      <c r="CZ24" s="32">
        <v>4601.7533615692037</v>
      </c>
      <c r="DB24" s="30">
        <v>2034</v>
      </c>
      <c r="DC24" s="31">
        <v>0</v>
      </c>
      <c r="DD24" s="31">
        <v>0</v>
      </c>
      <c r="DE24" s="31">
        <v>0.6761139582190332</v>
      </c>
      <c r="DF24" s="31">
        <v>0.34144160991328376</v>
      </c>
      <c r="DG24" s="31">
        <v>0</v>
      </c>
      <c r="DH24" s="31">
        <v>0</v>
      </c>
      <c r="DI24" s="31">
        <v>0</v>
      </c>
      <c r="DJ24" s="31">
        <v>0</v>
      </c>
      <c r="DK24" s="31">
        <v>0</v>
      </c>
      <c r="DL24" s="31">
        <v>0</v>
      </c>
      <c r="DM24" s="31"/>
      <c r="DN24" s="31"/>
      <c r="DO24" s="31">
        <v>7.8496287604006829E-2</v>
      </c>
      <c r="DP24" s="31"/>
      <c r="DQ24" s="31"/>
      <c r="DR24" s="31"/>
      <c r="DS24" s="31"/>
      <c r="DT24" s="31"/>
      <c r="DU24" s="31"/>
      <c r="DV24" s="31">
        <v>0</v>
      </c>
      <c r="DW24" s="33">
        <v>1.0960518557363237</v>
      </c>
      <c r="DZ24" s="34">
        <v>14106196.152687633</v>
      </c>
      <c r="EA24" s="6">
        <v>1096051.8557363236</v>
      </c>
      <c r="EB24" s="6">
        <v>13010144.296951309</v>
      </c>
      <c r="EC24" s="3">
        <v>2034</v>
      </c>
      <c r="ED24" s="35">
        <v>13.010144296951308</v>
      </c>
    </row>
    <row r="25" spans="1:134" x14ac:dyDescent="0.2">
      <c r="A25" s="36">
        <v>2035</v>
      </c>
      <c r="B25" s="28">
        <v>0</v>
      </c>
      <c r="C25" s="28">
        <v>0</v>
      </c>
      <c r="D25" s="28">
        <v>6039456.1994369319</v>
      </c>
      <c r="E25" s="28">
        <v>2460568.6815571077</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356680.62960259168</v>
      </c>
      <c r="Y25" s="28">
        <v>0</v>
      </c>
      <c r="Z25" s="28">
        <v>0</v>
      </c>
      <c r="AA25" s="28">
        <v>1119243.2044510567</v>
      </c>
      <c r="AB25" s="28">
        <v>0</v>
      </c>
      <c r="AC25" s="28">
        <v>0</v>
      </c>
      <c r="AD25" s="28">
        <v>0</v>
      </c>
      <c r="AE25" s="28">
        <v>0</v>
      </c>
      <c r="AF25" s="28">
        <v>9975948.7150476892</v>
      </c>
      <c r="AH25" s="36">
        <v>2035</v>
      </c>
      <c r="AI25" s="29">
        <v>0</v>
      </c>
      <c r="AJ25" s="29">
        <v>0</v>
      </c>
      <c r="AK25" s="29">
        <v>0</v>
      </c>
      <c r="AL25" s="29">
        <v>151838.08025306283</v>
      </c>
      <c r="AM25" s="29">
        <v>95200.675881384988</v>
      </c>
      <c r="AN25" s="29">
        <v>0</v>
      </c>
      <c r="AO25" s="29">
        <v>589402.67297995265</v>
      </c>
      <c r="AP25" s="29">
        <v>8894.0479829036321</v>
      </c>
      <c r="AQ25" s="29">
        <v>0</v>
      </c>
      <c r="AR25" s="29">
        <v>0</v>
      </c>
      <c r="AS25" s="28">
        <v>845335.47709730407</v>
      </c>
      <c r="AU25" s="30">
        <v>2035</v>
      </c>
      <c r="AV25" s="31">
        <v>167.80821917808223</v>
      </c>
      <c r="AW25" s="31">
        <v>481.18113252917402</v>
      </c>
      <c r="AX25" s="31">
        <v>31.812408134786651</v>
      </c>
      <c r="AY25" s="31">
        <v>85.198240157957244</v>
      </c>
      <c r="AZ25" s="31">
        <v>0</v>
      </c>
      <c r="BA25" s="31">
        <v>0</v>
      </c>
      <c r="BB25" s="31">
        <v>0</v>
      </c>
      <c r="BC25" s="31">
        <v>0</v>
      </c>
      <c r="BD25" s="31">
        <v>0</v>
      </c>
      <c r="BE25" s="31">
        <v>0</v>
      </c>
      <c r="BF25" s="31">
        <v>766.00000000000011</v>
      </c>
      <c r="BH25" s="30">
        <v>2035</v>
      </c>
      <c r="BI25" s="31">
        <v>980</v>
      </c>
      <c r="BJ25" s="31">
        <v>3860.5976484046546</v>
      </c>
      <c r="BK25" s="31">
        <v>52.449173229943447</v>
      </c>
      <c r="BL25" s="31">
        <v>23.817466367594079</v>
      </c>
      <c r="BM25" s="31">
        <v>0</v>
      </c>
      <c r="BN25" s="31">
        <v>0</v>
      </c>
      <c r="BO25" s="31">
        <v>0</v>
      </c>
      <c r="BP25" s="31">
        <v>0</v>
      </c>
      <c r="BQ25" s="31">
        <v>0</v>
      </c>
      <c r="BR25" s="31">
        <v>0</v>
      </c>
      <c r="BS25" s="31">
        <v>0</v>
      </c>
      <c r="BT25" s="31">
        <v>0</v>
      </c>
      <c r="BU25" s="31">
        <v>4.1258349745743672</v>
      </c>
      <c r="BV25" s="31">
        <v>0</v>
      </c>
      <c r="BW25" s="31">
        <v>0</v>
      </c>
      <c r="BX25" s="31">
        <v>14.85796822693726</v>
      </c>
      <c r="BY25" s="31">
        <v>0</v>
      </c>
      <c r="BZ25" s="31">
        <v>0</v>
      </c>
      <c r="CA25" s="31">
        <v>0</v>
      </c>
      <c r="CB25" s="31">
        <v>0</v>
      </c>
      <c r="CC25" s="32">
        <v>4935.8480912037039</v>
      </c>
      <c r="CD25" s="9">
        <v>4935.8480912037039</v>
      </c>
      <c r="CE25" s="30">
        <v>2035</v>
      </c>
      <c r="CF25" s="31">
        <v>883.39111980000018</v>
      </c>
      <c r="CG25" s="31">
        <v>3630.3129986773165</v>
      </c>
      <c r="CH25" s="31">
        <v>48.767173595969957</v>
      </c>
      <c r="CI25" s="31">
        <v>20.221509850472579</v>
      </c>
      <c r="CJ25" s="31">
        <v>0</v>
      </c>
      <c r="CK25" s="31">
        <v>0</v>
      </c>
      <c r="CL25" s="31">
        <v>0</v>
      </c>
      <c r="CM25" s="31">
        <v>0</v>
      </c>
      <c r="CN25" s="31">
        <v>0</v>
      </c>
      <c r="CO25" s="31">
        <v>0</v>
      </c>
      <c r="CP25" s="31">
        <v>0</v>
      </c>
      <c r="CQ25" s="31">
        <v>0</v>
      </c>
      <c r="CR25" s="31">
        <v>3.8361960359467315</v>
      </c>
      <c r="CS25" s="31">
        <v>0</v>
      </c>
      <c r="CT25" s="31">
        <v>0</v>
      </c>
      <c r="CU25" s="31">
        <v>14.85796822693726</v>
      </c>
      <c r="CV25" s="31">
        <v>0</v>
      </c>
      <c r="CW25" s="31">
        <v>0</v>
      </c>
      <c r="CX25" s="31">
        <v>0</v>
      </c>
      <c r="CY25" s="31">
        <v>0</v>
      </c>
      <c r="CZ25" s="32">
        <v>4601.3869661866447</v>
      </c>
      <c r="DB25" s="30">
        <v>2035</v>
      </c>
      <c r="DC25" s="31">
        <v>0</v>
      </c>
      <c r="DD25" s="31">
        <v>0</v>
      </c>
      <c r="DE25" s="31">
        <v>0.54641941518708659</v>
      </c>
      <c r="DF25" s="31">
        <v>0.25593280411735142</v>
      </c>
      <c r="DG25" s="31">
        <v>0</v>
      </c>
      <c r="DH25" s="31">
        <v>0</v>
      </c>
      <c r="DI25" s="31">
        <v>0</v>
      </c>
      <c r="DJ25" s="31">
        <v>0</v>
      </c>
      <c r="DK25" s="31">
        <v>0</v>
      </c>
      <c r="DL25" s="31">
        <v>0</v>
      </c>
      <c r="DM25" s="31"/>
      <c r="DN25" s="31"/>
      <c r="DO25" s="31">
        <v>4.2983257792866165E-2</v>
      </c>
      <c r="DP25" s="31"/>
      <c r="DQ25" s="31"/>
      <c r="DR25" s="31"/>
      <c r="DS25" s="31"/>
      <c r="DT25" s="31"/>
      <c r="DU25" s="31"/>
      <c r="DV25" s="31">
        <v>0</v>
      </c>
      <c r="DW25" s="33">
        <v>0.84533547709730417</v>
      </c>
      <c r="DZ25" s="34">
        <v>9975948.7150476892</v>
      </c>
      <c r="EA25" s="6">
        <v>845335.47709730407</v>
      </c>
      <c r="EB25" s="6">
        <v>9130613.2379503846</v>
      </c>
      <c r="EC25" s="3">
        <v>2035</v>
      </c>
      <c r="ED25" s="35">
        <v>9.130613237950385</v>
      </c>
    </row>
    <row r="26" spans="1:134" x14ac:dyDescent="0.2">
      <c r="A26" s="36">
        <v>2036</v>
      </c>
      <c r="B26" s="28">
        <v>0</v>
      </c>
      <c r="C26" s="28">
        <v>0</v>
      </c>
      <c r="D26" s="28">
        <v>5254837.0571809048</v>
      </c>
      <c r="E26" s="28">
        <v>1349476.955726515</v>
      </c>
      <c r="F26" s="28">
        <v>0</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140804.62917109134</v>
      </c>
      <c r="Y26" s="28">
        <v>0</v>
      </c>
      <c r="Z26" s="28">
        <v>0</v>
      </c>
      <c r="AA26" s="28">
        <v>10319.485000673923</v>
      </c>
      <c r="AB26" s="28">
        <v>0</v>
      </c>
      <c r="AC26" s="28">
        <v>0</v>
      </c>
      <c r="AD26" s="28">
        <v>0</v>
      </c>
      <c r="AE26" s="28">
        <v>0</v>
      </c>
      <c r="AF26" s="28">
        <v>6755438.1270791842</v>
      </c>
      <c r="AH26" s="36">
        <v>2036</v>
      </c>
      <c r="AI26" s="29">
        <v>0</v>
      </c>
      <c r="AJ26" s="29">
        <v>0</v>
      </c>
      <c r="AK26" s="29">
        <v>0</v>
      </c>
      <c r="AL26" s="29">
        <v>80790.199184866986</v>
      </c>
      <c r="AM26" s="29">
        <v>50654.496909947011</v>
      </c>
      <c r="AN26" s="29">
        <v>0</v>
      </c>
      <c r="AO26" s="29">
        <v>482999.82336689712</v>
      </c>
      <c r="AP26" s="29">
        <v>4732.3563818836847</v>
      </c>
      <c r="AQ26" s="29">
        <v>0</v>
      </c>
      <c r="AR26" s="29">
        <v>0</v>
      </c>
      <c r="AS26" s="28">
        <v>619176.8758435949</v>
      </c>
      <c r="AU26" s="30">
        <v>2036</v>
      </c>
      <c r="AV26" s="31">
        <v>167.80821917808223</v>
      </c>
      <c r="AW26" s="31">
        <v>486.0493013769223</v>
      </c>
      <c r="AX26" s="31">
        <v>30.299359070007693</v>
      </c>
      <c r="AY26" s="31">
        <v>81.843120374987905</v>
      </c>
      <c r="AZ26" s="31">
        <v>0</v>
      </c>
      <c r="BA26" s="31">
        <v>0</v>
      </c>
      <c r="BB26" s="31">
        <v>0</v>
      </c>
      <c r="BC26" s="31">
        <v>0</v>
      </c>
      <c r="BD26" s="31">
        <v>0</v>
      </c>
      <c r="BE26" s="31">
        <v>0</v>
      </c>
      <c r="BF26" s="31">
        <v>766</v>
      </c>
      <c r="BH26" s="30">
        <v>2036</v>
      </c>
      <c r="BI26" s="31">
        <v>980</v>
      </c>
      <c r="BJ26" s="31">
        <v>3897.2639283162935</v>
      </c>
      <c r="BK26" s="31">
        <v>44.305893815041841</v>
      </c>
      <c r="BL26" s="31">
        <v>12.547354305595547</v>
      </c>
      <c r="BM26" s="31">
        <v>0</v>
      </c>
      <c r="BN26" s="31">
        <v>0</v>
      </c>
      <c r="BO26" s="31">
        <v>0</v>
      </c>
      <c r="BP26" s="31">
        <v>0</v>
      </c>
      <c r="BQ26" s="31">
        <v>0</v>
      </c>
      <c r="BR26" s="31">
        <v>0</v>
      </c>
      <c r="BS26" s="31">
        <v>0</v>
      </c>
      <c r="BT26" s="31">
        <v>0</v>
      </c>
      <c r="BU26" s="31">
        <v>1.5967946814440765</v>
      </c>
      <c r="BV26" s="31">
        <v>0</v>
      </c>
      <c r="BW26" s="31">
        <v>0</v>
      </c>
      <c r="BX26" s="31">
        <v>0.13412008532873188</v>
      </c>
      <c r="BY26" s="31">
        <v>0</v>
      </c>
      <c r="BZ26" s="31">
        <v>0</v>
      </c>
      <c r="CA26" s="31">
        <v>0</v>
      </c>
      <c r="CB26" s="31">
        <v>0</v>
      </c>
      <c r="CC26" s="32">
        <v>4935.8480912037039</v>
      </c>
      <c r="CD26" s="9">
        <v>4935.8480912037039</v>
      </c>
      <c r="CE26" s="30">
        <v>2036</v>
      </c>
      <c r="CF26" s="31">
        <v>883.39111980000018</v>
      </c>
      <c r="CG26" s="31">
        <v>3664.7921349922262</v>
      </c>
      <c r="CH26" s="31">
        <v>41.195562902967175</v>
      </c>
      <c r="CI26" s="31">
        <v>10.652957152201074</v>
      </c>
      <c r="CJ26" s="31">
        <v>0</v>
      </c>
      <c r="CK26" s="31">
        <v>0</v>
      </c>
      <c r="CL26" s="31">
        <v>0</v>
      </c>
      <c r="CM26" s="31">
        <v>0</v>
      </c>
      <c r="CN26" s="31">
        <v>0</v>
      </c>
      <c r="CO26" s="31">
        <v>0</v>
      </c>
      <c r="CP26" s="31">
        <v>0</v>
      </c>
      <c r="CQ26" s="31">
        <v>0</v>
      </c>
      <c r="CR26" s="31">
        <v>1.4846976345214888</v>
      </c>
      <c r="CS26" s="31">
        <v>0</v>
      </c>
      <c r="CT26" s="31">
        <v>0</v>
      </c>
      <c r="CU26" s="31">
        <v>0.13412008532873188</v>
      </c>
      <c r="CV26" s="31">
        <v>0</v>
      </c>
      <c r="CW26" s="31">
        <v>0</v>
      </c>
      <c r="CX26" s="31">
        <v>0</v>
      </c>
      <c r="CY26" s="31">
        <v>0</v>
      </c>
      <c r="CZ26" s="32">
        <v>4601.6505925672454</v>
      </c>
      <c r="DB26" s="30">
        <v>2036</v>
      </c>
      <c r="DC26" s="31">
        <v>0</v>
      </c>
      <c r="DD26" s="31">
        <v>0</v>
      </c>
      <c r="DE26" s="31">
        <v>0.4661979415087194</v>
      </c>
      <c r="DF26" s="31">
        <v>0.1361770524766977</v>
      </c>
      <c r="DG26" s="31">
        <v>0</v>
      </c>
      <c r="DH26" s="31">
        <v>0</v>
      </c>
      <c r="DI26" s="31">
        <v>0</v>
      </c>
      <c r="DJ26" s="31">
        <v>0</v>
      </c>
      <c r="DK26" s="31">
        <v>0</v>
      </c>
      <c r="DL26" s="31">
        <v>0</v>
      </c>
      <c r="DM26" s="31"/>
      <c r="DN26" s="31"/>
      <c r="DO26" s="31">
        <v>1.6801881858177718E-2</v>
      </c>
      <c r="DP26" s="31"/>
      <c r="DQ26" s="31"/>
      <c r="DR26" s="31"/>
      <c r="DS26" s="31"/>
      <c r="DT26" s="31"/>
      <c r="DU26" s="31"/>
      <c r="DV26" s="31">
        <v>0</v>
      </c>
      <c r="DW26" s="33">
        <v>0.61917687584359482</v>
      </c>
      <c r="DZ26" s="34">
        <v>6755438.1270791842</v>
      </c>
      <c r="EA26" s="6">
        <v>619176.8758435949</v>
      </c>
      <c r="EB26" s="6">
        <v>6136261.2512355894</v>
      </c>
      <c r="EC26" s="3">
        <v>2036</v>
      </c>
      <c r="ED26" s="35">
        <v>6.136261251235589</v>
      </c>
    </row>
    <row r="27" spans="1:134" x14ac:dyDescent="0.2">
      <c r="A27" s="36">
        <v>2037</v>
      </c>
      <c r="B27" s="28">
        <v>0</v>
      </c>
      <c r="C27" s="28">
        <v>0</v>
      </c>
      <c r="D27" s="28">
        <v>4811389.9323514206</v>
      </c>
      <c r="E27" s="28">
        <v>606442.96828247432</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5.7686284070935144E-2</v>
      </c>
      <c r="Y27" s="28">
        <v>0</v>
      </c>
      <c r="Z27" s="28">
        <v>0</v>
      </c>
      <c r="AA27" s="28">
        <v>0</v>
      </c>
      <c r="AB27" s="28">
        <v>0</v>
      </c>
      <c r="AC27" s="28">
        <v>0</v>
      </c>
      <c r="AD27" s="28">
        <v>0</v>
      </c>
      <c r="AE27" s="28">
        <v>0</v>
      </c>
      <c r="AF27" s="28">
        <v>5417832.958320179</v>
      </c>
      <c r="AH27" s="36">
        <v>2037</v>
      </c>
      <c r="AI27" s="29">
        <v>0</v>
      </c>
      <c r="AJ27" s="29">
        <v>0</v>
      </c>
      <c r="AK27" s="29">
        <v>0</v>
      </c>
      <c r="AL27" s="29">
        <v>33206.834923031674</v>
      </c>
      <c r="AM27" s="29">
        <v>20820.291742923473</v>
      </c>
      <c r="AN27" s="29">
        <v>0</v>
      </c>
      <c r="AO27" s="29">
        <v>419389.71023507102</v>
      </c>
      <c r="AP27" s="29">
        <v>1945.1193183789367</v>
      </c>
      <c r="AQ27" s="29">
        <v>0</v>
      </c>
      <c r="AR27" s="29">
        <v>0</v>
      </c>
      <c r="AS27" s="28">
        <v>475361.95621940511</v>
      </c>
      <c r="AU27" s="30">
        <v>2037</v>
      </c>
      <c r="AV27" s="31">
        <v>167.80821917808223</v>
      </c>
      <c r="AW27" s="31">
        <v>490.32851122879447</v>
      </c>
      <c r="AX27" s="31">
        <v>28.991216151135571</v>
      </c>
      <c r="AY27" s="31">
        <v>78.872053441987873</v>
      </c>
      <c r="AZ27" s="31">
        <v>0</v>
      </c>
      <c r="BA27" s="31">
        <v>0</v>
      </c>
      <c r="BB27" s="31">
        <v>0</v>
      </c>
      <c r="BC27" s="31">
        <v>0</v>
      </c>
      <c r="BD27" s="31">
        <v>0</v>
      </c>
      <c r="BE27" s="31">
        <v>0</v>
      </c>
      <c r="BF27" s="31">
        <v>766.00000000000011</v>
      </c>
      <c r="BH27" s="30">
        <v>2037</v>
      </c>
      <c r="BI27" s="31">
        <v>980</v>
      </c>
      <c r="BJ27" s="31">
        <v>3911.2791020669533</v>
      </c>
      <c r="BK27" s="31">
        <v>39.462767750711791</v>
      </c>
      <c r="BL27" s="31">
        <v>5.1062208205599404</v>
      </c>
      <c r="BM27" s="31">
        <v>0</v>
      </c>
      <c r="BN27" s="31">
        <v>0</v>
      </c>
      <c r="BO27" s="31">
        <v>0</v>
      </c>
      <c r="BP27" s="31">
        <v>0</v>
      </c>
      <c r="BQ27" s="31">
        <v>0</v>
      </c>
      <c r="BR27" s="31">
        <v>0</v>
      </c>
      <c r="BS27" s="31">
        <v>0</v>
      </c>
      <c r="BT27" s="31">
        <v>0</v>
      </c>
      <c r="BU27" s="31">
        <v>5.654792403220199E-7</v>
      </c>
      <c r="BV27" s="31">
        <v>0</v>
      </c>
      <c r="BW27" s="31">
        <v>0</v>
      </c>
      <c r="BX27" s="31">
        <v>0</v>
      </c>
      <c r="BY27" s="31">
        <v>0</v>
      </c>
      <c r="BZ27" s="31">
        <v>0</v>
      </c>
      <c r="CA27" s="31">
        <v>0</v>
      </c>
      <c r="CB27" s="31">
        <v>0</v>
      </c>
      <c r="CC27" s="32">
        <v>4935.8480912037048</v>
      </c>
      <c r="CD27" s="9">
        <v>4935.8480912037048</v>
      </c>
      <c r="CE27" s="30">
        <v>2037</v>
      </c>
      <c r="CF27" s="31">
        <v>883.39111980000018</v>
      </c>
      <c r="CG27" s="31">
        <v>3677.9713036286589</v>
      </c>
      <c r="CH27" s="31">
        <v>36.692430537259824</v>
      </c>
      <c r="CI27" s="31">
        <v>4.3352845776295457</v>
      </c>
      <c r="CJ27" s="31">
        <v>0</v>
      </c>
      <c r="CK27" s="31">
        <v>0</v>
      </c>
      <c r="CL27" s="31">
        <v>0</v>
      </c>
      <c r="CM27" s="31">
        <v>0</v>
      </c>
      <c r="CN27" s="31">
        <v>0</v>
      </c>
      <c r="CO27" s="31">
        <v>0</v>
      </c>
      <c r="CP27" s="31">
        <v>0</v>
      </c>
      <c r="CQ27" s="31">
        <v>0</v>
      </c>
      <c r="CR27" s="31">
        <v>5.2578186803443156E-7</v>
      </c>
      <c r="CS27" s="31">
        <v>0</v>
      </c>
      <c r="CT27" s="31">
        <v>0</v>
      </c>
      <c r="CU27" s="31">
        <v>0</v>
      </c>
      <c r="CV27" s="31">
        <v>0</v>
      </c>
      <c r="CW27" s="31">
        <v>0</v>
      </c>
      <c r="CX27" s="31">
        <v>0</v>
      </c>
      <c r="CY27" s="31">
        <v>0</v>
      </c>
      <c r="CZ27" s="32">
        <v>4602.39013906933</v>
      </c>
      <c r="DB27" s="30">
        <v>2037</v>
      </c>
      <c r="DC27" s="31">
        <v>0</v>
      </c>
      <c r="DD27" s="31">
        <v>0</v>
      </c>
      <c r="DE27" s="31">
        <v>0.41938970422545269</v>
      </c>
      <c r="DF27" s="31">
        <v>5.5972245984334083E-2</v>
      </c>
      <c r="DG27" s="31">
        <v>0</v>
      </c>
      <c r="DH27" s="31">
        <v>0</v>
      </c>
      <c r="DI27" s="31">
        <v>0</v>
      </c>
      <c r="DJ27" s="31">
        <v>0</v>
      </c>
      <c r="DK27" s="31">
        <v>0</v>
      </c>
      <c r="DL27" s="31">
        <v>0</v>
      </c>
      <c r="DM27" s="31"/>
      <c r="DN27" s="31"/>
      <c r="DO27" s="31">
        <v>6.0096183025583146E-9</v>
      </c>
      <c r="DP27" s="31"/>
      <c r="DQ27" s="31"/>
      <c r="DR27" s="31"/>
      <c r="DS27" s="31"/>
      <c r="DT27" s="31"/>
      <c r="DU27" s="31"/>
      <c r="DV27" s="31">
        <v>0</v>
      </c>
      <c r="DW27" s="33">
        <v>0.47536195621940508</v>
      </c>
      <c r="DZ27" s="34">
        <v>5417832.958320179</v>
      </c>
      <c r="EA27" s="6">
        <v>475361.95621940511</v>
      </c>
      <c r="EB27" s="6">
        <v>4942471.0021007741</v>
      </c>
      <c r="EC27" s="3">
        <v>2037</v>
      </c>
      <c r="ED27" s="35">
        <v>4.9424710021007741</v>
      </c>
    </row>
    <row r="28" spans="1:134" x14ac:dyDescent="0.2">
      <c r="A28" s="36">
        <v>2038</v>
      </c>
      <c r="B28" s="28">
        <v>0</v>
      </c>
      <c r="C28" s="28">
        <v>0</v>
      </c>
      <c r="D28" s="28">
        <v>4266208.3924138658</v>
      </c>
      <c r="E28" s="28">
        <v>219229.81545052715</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7.353351400849388E-2</v>
      </c>
      <c r="Y28" s="28">
        <v>0</v>
      </c>
      <c r="Z28" s="28">
        <v>0</v>
      </c>
      <c r="AA28" s="28">
        <v>0</v>
      </c>
      <c r="AB28" s="28">
        <v>0</v>
      </c>
      <c r="AC28" s="28">
        <v>0</v>
      </c>
      <c r="AD28" s="28">
        <v>0</v>
      </c>
      <c r="AE28" s="28">
        <v>0</v>
      </c>
      <c r="AF28" s="28">
        <v>4485438.2813979061</v>
      </c>
      <c r="AH28" s="36">
        <v>2038</v>
      </c>
      <c r="AI28" s="29">
        <v>0</v>
      </c>
      <c r="AJ28" s="29">
        <v>0</v>
      </c>
      <c r="AK28" s="29">
        <v>0</v>
      </c>
      <c r="AL28" s="29">
        <v>11886.618895572617</v>
      </c>
      <c r="AM28" s="29">
        <v>7452.7691005901597</v>
      </c>
      <c r="AN28" s="29">
        <v>0</v>
      </c>
      <c r="AO28" s="29">
        <v>362329.27036119637</v>
      </c>
      <c r="AP28" s="29">
        <v>696.26906923159231</v>
      </c>
      <c r="AQ28" s="29">
        <v>0</v>
      </c>
      <c r="AR28" s="29">
        <v>0</v>
      </c>
      <c r="AS28" s="28">
        <v>382364.9274265907</v>
      </c>
      <c r="AU28" s="30">
        <v>2038</v>
      </c>
      <c r="AV28" s="31">
        <v>167.80821917808223</v>
      </c>
      <c r="AW28" s="31">
        <v>494.33059177744457</v>
      </c>
      <c r="AX28" s="31">
        <v>27.992115270111579</v>
      </c>
      <c r="AY28" s="31">
        <v>75.869073774361723</v>
      </c>
      <c r="AZ28" s="31">
        <v>0</v>
      </c>
      <c r="BA28" s="31">
        <v>0</v>
      </c>
      <c r="BB28" s="31">
        <v>0</v>
      </c>
      <c r="BC28" s="31">
        <v>0</v>
      </c>
      <c r="BD28" s="31">
        <v>0</v>
      </c>
      <c r="BE28" s="31">
        <v>0</v>
      </c>
      <c r="BF28" s="31">
        <v>766</v>
      </c>
      <c r="BH28" s="30">
        <v>2038</v>
      </c>
      <c r="BI28" s="31">
        <v>980</v>
      </c>
      <c r="BJ28" s="31">
        <v>3920.2823152052424</v>
      </c>
      <c r="BK28" s="31">
        <v>33.756064909933485</v>
      </c>
      <c r="BL28" s="31">
        <v>1.8097103652411874</v>
      </c>
      <c r="BM28" s="31">
        <v>0</v>
      </c>
      <c r="BN28" s="31">
        <v>0</v>
      </c>
      <c r="BO28" s="31">
        <v>0</v>
      </c>
      <c r="BP28" s="31">
        <v>0</v>
      </c>
      <c r="BQ28" s="31">
        <v>0</v>
      </c>
      <c r="BR28" s="31">
        <v>0</v>
      </c>
      <c r="BS28" s="31">
        <v>0</v>
      </c>
      <c r="BT28" s="31">
        <v>0</v>
      </c>
      <c r="BU28" s="31">
        <v>7.2328731448578765E-7</v>
      </c>
      <c r="BV28" s="31">
        <v>0</v>
      </c>
      <c r="BW28" s="31">
        <v>0</v>
      </c>
      <c r="BX28" s="31">
        <v>0</v>
      </c>
      <c r="BY28" s="31">
        <v>0</v>
      </c>
      <c r="BZ28" s="31">
        <v>0</v>
      </c>
      <c r="CA28" s="31">
        <v>0</v>
      </c>
      <c r="CB28" s="31">
        <v>0</v>
      </c>
      <c r="CC28" s="32">
        <v>4935.8480912037039</v>
      </c>
      <c r="CD28" s="9">
        <v>4935.8480912037039</v>
      </c>
      <c r="CE28" s="30">
        <v>2038</v>
      </c>
      <c r="CF28" s="31">
        <v>883.39111980000018</v>
      </c>
      <c r="CG28" s="31">
        <v>3686.4374751032487</v>
      </c>
      <c r="CH28" s="31">
        <v>31.386345599052103</v>
      </c>
      <c r="CI28" s="31">
        <v>1.5364806404017042</v>
      </c>
      <c r="CJ28" s="31">
        <v>0</v>
      </c>
      <c r="CK28" s="31">
        <v>0</v>
      </c>
      <c r="CL28" s="31">
        <v>0</v>
      </c>
      <c r="CM28" s="31">
        <v>0</v>
      </c>
      <c r="CN28" s="31">
        <v>0</v>
      </c>
      <c r="CO28" s="31">
        <v>0</v>
      </c>
      <c r="CP28" s="31">
        <v>0</v>
      </c>
      <c r="CQ28" s="31">
        <v>0</v>
      </c>
      <c r="CR28" s="31">
        <v>6.7251161177797191E-7</v>
      </c>
      <c r="CS28" s="31">
        <v>0</v>
      </c>
      <c r="CT28" s="31">
        <v>0</v>
      </c>
      <c r="CU28" s="31">
        <v>0</v>
      </c>
      <c r="CV28" s="31">
        <v>0</v>
      </c>
      <c r="CW28" s="31">
        <v>0</v>
      </c>
      <c r="CX28" s="31">
        <v>0</v>
      </c>
      <c r="CY28" s="31">
        <v>0</v>
      </c>
      <c r="CZ28" s="32">
        <v>4602.7514218152137</v>
      </c>
      <c r="DB28" s="30">
        <v>2038</v>
      </c>
      <c r="DC28" s="31">
        <v>0</v>
      </c>
      <c r="DD28" s="31">
        <v>0</v>
      </c>
      <c r="DE28" s="31">
        <v>0.362329262597609</v>
      </c>
      <c r="DF28" s="31">
        <v>2.0035657065394369E-2</v>
      </c>
      <c r="DG28" s="31">
        <v>0</v>
      </c>
      <c r="DH28" s="31">
        <v>0</v>
      </c>
      <c r="DI28" s="31">
        <v>0</v>
      </c>
      <c r="DJ28" s="31">
        <v>0</v>
      </c>
      <c r="DK28" s="31">
        <v>0</v>
      </c>
      <c r="DL28" s="31">
        <v>0</v>
      </c>
      <c r="DM28" s="31"/>
      <c r="DN28" s="31"/>
      <c r="DO28" s="31">
        <v>7.7635873732047729E-9</v>
      </c>
      <c r="DP28" s="31"/>
      <c r="DQ28" s="31"/>
      <c r="DR28" s="31"/>
      <c r="DS28" s="31"/>
      <c r="DT28" s="31"/>
      <c r="DU28" s="31"/>
      <c r="DV28" s="31">
        <v>0</v>
      </c>
      <c r="DW28" s="33">
        <v>0.38236492742659073</v>
      </c>
      <c r="DZ28" s="34">
        <v>4485438.2813979061</v>
      </c>
      <c r="EA28" s="6">
        <v>382364.9274265907</v>
      </c>
      <c r="EB28" s="6">
        <v>4103073.3539713155</v>
      </c>
      <c r="EC28" s="3">
        <v>2038</v>
      </c>
      <c r="ED28" s="35">
        <v>4.1030733539713156</v>
      </c>
    </row>
    <row r="29" spans="1:134" x14ac:dyDescent="0.2">
      <c r="A29" s="36">
        <v>2039</v>
      </c>
      <c r="B29" s="28">
        <v>0</v>
      </c>
      <c r="C29" s="28">
        <v>0</v>
      </c>
      <c r="D29" s="28">
        <v>3573764.9048863132</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7.3757837408819707E-2</v>
      </c>
      <c r="Y29" s="28">
        <v>0</v>
      </c>
      <c r="Z29" s="28">
        <v>0</v>
      </c>
      <c r="AA29" s="28">
        <v>0</v>
      </c>
      <c r="AB29" s="28">
        <v>0</v>
      </c>
      <c r="AC29" s="28">
        <v>0</v>
      </c>
      <c r="AD29" s="28">
        <v>0</v>
      </c>
      <c r="AE29" s="28">
        <v>0</v>
      </c>
      <c r="AF29" s="28">
        <v>3573764.9786441508</v>
      </c>
      <c r="AH29" s="36">
        <v>2039</v>
      </c>
      <c r="AI29" s="29">
        <v>0</v>
      </c>
      <c r="AJ29" s="29">
        <v>0</v>
      </c>
      <c r="AK29" s="29">
        <v>0</v>
      </c>
      <c r="AL29" s="29">
        <v>0</v>
      </c>
      <c r="AM29" s="29">
        <v>0</v>
      </c>
      <c r="AN29" s="29">
        <v>0</v>
      </c>
      <c r="AO29" s="29">
        <v>297279.07612536597</v>
      </c>
      <c r="AP29" s="29">
        <v>0</v>
      </c>
      <c r="AQ29" s="29">
        <v>0</v>
      </c>
      <c r="AR29" s="29">
        <v>0</v>
      </c>
      <c r="AS29" s="28">
        <v>297279.07612536597</v>
      </c>
      <c r="AU29" s="30">
        <v>2039</v>
      </c>
      <c r="AV29" s="31">
        <v>167.80821917808223</v>
      </c>
      <c r="AW29" s="31">
        <v>497.99769377321064</v>
      </c>
      <c r="AX29" s="31">
        <v>27.325331254837867</v>
      </c>
      <c r="AY29" s="31">
        <v>72.868755793869269</v>
      </c>
      <c r="AZ29" s="31">
        <v>0</v>
      </c>
      <c r="BA29" s="31">
        <v>0</v>
      </c>
      <c r="BB29" s="31">
        <v>0</v>
      </c>
      <c r="BC29" s="31">
        <v>0</v>
      </c>
      <c r="BD29" s="31">
        <v>0</v>
      </c>
      <c r="BE29" s="31">
        <v>0</v>
      </c>
      <c r="BF29" s="31">
        <v>766</v>
      </c>
      <c r="BH29" s="30">
        <v>2039</v>
      </c>
      <c r="BI29" s="31">
        <v>980</v>
      </c>
      <c r="BJ29" s="31">
        <v>3928.4265808280707</v>
      </c>
      <c r="BK29" s="31">
        <v>27.42150966549627</v>
      </c>
      <c r="BL29" s="31">
        <v>0</v>
      </c>
      <c r="BM29" s="31">
        <v>0</v>
      </c>
      <c r="BN29" s="31">
        <v>0</v>
      </c>
      <c r="BO29" s="31">
        <v>0</v>
      </c>
      <c r="BP29" s="31">
        <v>0</v>
      </c>
      <c r="BQ29" s="31">
        <v>0</v>
      </c>
      <c r="BR29" s="31">
        <v>0</v>
      </c>
      <c r="BS29" s="31">
        <v>0</v>
      </c>
      <c r="BT29" s="31">
        <v>0</v>
      </c>
      <c r="BU29" s="31">
        <v>7.1013664637575857E-7</v>
      </c>
      <c r="BV29" s="31">
        <v>0</v>
      </c>
      <c r="BW29" s="31">
        <v>0</v>
      </c>
      <c r="BX29" s="31">
        <v>0</v>
      </c>
      <c r="BY29" s="31">
        <v>0</v>
      </c>
      <c r="BZ29" s="31">
        <v>0</v>
      </c>
      <c r="CA29" s="31">
        <v>0</v>
      </c>
      <c r="CB29" s="31">
        <v>0</v>
      </c>
      <c r="CC29" s="32">
        <v>4935.848091203703</v>
      </c>
      <c r="CD29" s="9">
        <v>4935.848091203703</v>
      </c>
      <c r="CE29" s="30">
        <v>2039</v>
      </c>
      <c r="CF29" s="31">
        <v>883.39111980000018</v>
      </c>
      <c r="CG29" s="31">
        <v>3694.0959352816758</v>
      </c>
      <c r="CH29" s="31">
        <v>25.496484306017088</v>
      </c>
      <c r="CI29" s="31">
        <v>0</v>
      </c>
      <c r="CJ29" s="31">
        <v>0</v>
      </c>
      <c r="CK29" s="31">
        <v>0</v>
      </c>
      <c r="CL29" s="31">
        <v>0</v>
      </c>
      <c r="CM29" s="31">
        <v>0</v>
      </c>
      <c r="CN29" s="31">
        <v>0</v>
      </c>
      <c r="CO29" s="31">
        <v>0</v>
      </c>
      <c r="CP29" s="31">
        <v>0</v>
      </c>
      <c r="CQ29" s="31">
        <v>0</v>
      </c>
      <c r="CR29" s="31">
        <v>6.6028413753708835E-7</v>
      </c>
      <c r="CS29" s="31">
        <v>0</v>
      </c>
      <c r="CT29" s="31">
        <v>0</v>
      </c>
      <c r="CU29" s="31">
        <v>0</v>
      </c>
      <c r="CV29" s="31">
        <v>0</v>
      </c>
      <c r="CW29" s="31">
        <v>0</v>
      </c>
      <c r="CX29" s="31">
        <v>0</v>
      </c>
      <c r="CY29" s="31">
        <v>0</v>
      </c>
      <c r="CZ29" s="32">
        <v>4602.9835400479769</v>
      </c>
      <c r="DB29" s="30">
        <v>2039</v>
      </c>
      <c r="DC29" s="31">
        <v>0</v>
      </c>
      <c r="DD29" s="31">
        <v>0</v>
      </c>
      <c r="DE29" s="31">
        <v>0.29727906842671031</v>
      </c>
      <c r="DF29" s="31">
        <v>0</v>
      </c>
      <c r="DG29" s="31">
        <v>0</v>
      </c>
      <c r="DH29" s="31">
        <v>0</v>
      </c>
      <c r="DI29" s="31">
        <v>0</v>
      </c>
      <c r="DJ29" s="31">
        <v>0</v>
      </c>
      <c r="DK29" s="31">
        <v>0</v>
      </c>
      <c r="DL29" s="31">
        <v>0</v>
      </c>
      <c r="DM29" s="31"/>
      <c r="DN29" s="31"/>
      <c r="DO29" s="31">
        <v>7.6986556635824482E-9</v>
      </c>
      <c r="DP29" s="31"/>
      <c r="DQ29" s="31"/>
      <c r="DR29" s="31"/>
      <c r="DS29" s="31"/>
      <c r="DT29" s="31"/>
      <c r="DU29" s="31"/>
      <c r="DV29" s="31">
        <v>0</v>
      </c>
      <c r="DW29" s="33">
        <v>0.29727907612536597</v>
      </c>
      <c r="DZ29" s="34">
        <v>3573764.9786441508</v>
      </c>
      <c r="EA29" s="6">
        <v>297279.07612536597</v>
      </c>
      <c r="EB29" s="6">
        <v>3276485.9025187846</v>
      </c>
      <c r="EC29" s="3">
        <v>2039</v>
      </c>
      <c r="ED29" s="35">
        <v>3.2764859025187847</v>
      </c>
    </row>
    <row r="30" spans="1:134" x14ac:dyDescent="0.2">
      <c r="A30" s="36">
        <v>2040</v>
      </c>
      <c r="B30" s="28">
        <v>0</v>
      </c>
      <c r="C30" s="28">
        <v>0</v>
      </c>
      <c r="D30" s="28">
        <v>2595002.1456651241</v>
      </c>
      <c r="E30" s="28">
        <v>0</v>
      </c>
      <c r="F30" s="28">
        <v>0</v>
      </c>
      <c r="G30" s="28">
        <v>0</v>
      </c>
      <c r="H30" s="28">
        <v>0</v>
      </c>
      <c r="I30" s="28">
        <v>0</v>
      </c>
      <c r="J30" s="28">
        <v>0</v>
      </c>
      <c r="K30" s="28">
        <v>0</v>
      </c>
      <c r="L30" s="28">
        <v>0</v>
      </c>
      <c r="M30" s="28">
        <v>0</v>
      </c>
      <c r="N30" s="28">
        <v>0</v>
      </c>
      <c r="O30" s="28">
        <v>0</v>
      </c>
      <c r="P30" s="28">
        <v>0</v>
      </c>
      <c r="Q30" s="28">
        <v>0</v>
      </c>
      <c r="R30" s="28">
        <v>0</v>
      </c>
      <c r="S30" s="28">
        <v>0</v>
      </c>
      <c r="T30" s="28">
        <v>0</v>
      </c>
      <c r="U30" s="28">
        <v>0</v>
      </c>
      <c r="V30" s="28">
        <v>0</v>
      </c>
      <c r="W30" s="28">
        <v>0</v>
      </c>
      <c r="X30" s="28">
        <v>8.8695864607669872E-2</v>
      </c>
      <c r="Y30" s="28">
        <v>0</v>
      </c>
      <c r="Z30" s="28">
        <v>0</v>
      </c>
      <c r="AA30" s="28">
        <v>0</v>
      </c>
      <c r="AB30" s="28">
        <v>0</v>
      </c>
      <c r="AC30" s="28">
        <v>0</v>
      </c>
      <c r="AD30" s="28">
        <v>0</v>
      </c>
      <c r="AE30" s="28">
        <v>0</v>
      </c>
      <c r="AF30" s="28">
        <v>2595002.2343609887</v>
      </c>
      <c r="AH30" s="36">
        <v>2040</v>
      </c>
      <c r="AI30" s="29">
        <v>0</v>
      </c>
      <c r="AJ30" s="29">
        <v>0</v>
      </c>
      <c r="AK30" s="29">
        <v>0</v>
      </c>
      <c r="AL30" s="29">
        <v>0</v>
      </c>
      <c r="AM30" s="29">
        <v>0</v>
      </c>
      <c r="AN30" s="29">
        <v>0</v>
      </c>
      <c r="AO30" s="29">
        <v>212238.29706494484</v>
      </c>
      <c r="AP30" s="29">
        <v>0</v>
      </c>
      <c r="AQ30" s="29">
        <v>0</v>
      </c>
      <c r="AR30" s="29">
        <v>0</v>
      </c>
      <c r="AS30" s="28">
        <v>212238.29706494484</v>
      </c>
      <c r="AU30" s="30">
        <v>2040</v>
      </c>
      <c r="AV30" s="31">
        <v>167.80821917808223</v>
      </c>
      <c r="AW30" s="31">
        <v>501.40402210252381</v>
      </c>
      <c r="AX30" s="31">
        <v>26.898728938889935</v>
      </c>
      <c r="AY30" s="31">
        <v>69.889029780504146</v>
      </c>
      <c r="AZ30" s="31">
        <v>0</v>
      </c>
      <c r="BA30" s="31">
        <v>0</v>
      </c>
      <c r="BB30" s="31">
        <v>0</v>
      </c>
      <c r="BC30" s="31">
        <v>0</v>
      </c>
      <c r="BD30" s="31">
        <v>0</v>
      </c>
      <c r="BE30" s="31">
        <v>0</v>
      </c>
      <c r="BF30" s="31">
        <v>766.00000000000011</v>
      </c>
      <c r="BH30" s="30">
        <v>2040</v>
      </c>
      <c r="BI30" s="31">
        <v>980</v>
      </c>
      <c r="BJ30" s="31">
        <v>3936.4647157548825</v>
      </c>
      <c r="BK30" s="31">
        <v>19.383374620329135</v>
      </c>
      <c r="BL30" s="31">
        <v>0</v>
      </c>
      <c r="BM30" s="31">
        <v>0</v>
      </c>
      <c r="BN30" s="31">
        <v>0</v>
      </c>
      <c r="BO30" s="31">
        <v>0</v>
      </c>
      <c r="BP30" s="31">
        <v>0</v>
      </c>
      <c r="BQ30" s="31">
        <v>0</v>
      </c>
      <c r="BR30" s="31">
        <v>0</v>
      </c>
      <c r="BS30" s="31">
        <v>0</v>
      </c>
      <c r="BT30" s="31">
        <v>0</v>
      </c>
      <c r="BU30" s="31">
        <v>8.2849277305285796E-7</v>
      </c>
      <c r="BV30" s="31">
        <v>0</v>
      </c>
      <c r="BW30" s="31">
        <v>0</v>
      </c>
      <c r="BX30" s="31">
        <v>0</v>
      </c>
      <c r="BY30" s="31">
        <v>0</v>
      </c>
      <c r="BZ30" s="31">
        <v>0</v>
      </c>
      <c r="CA30" s="31">
        <v>0</v>
      </c>
      <c r="CB30" s="31">
        <v>0</v>
      </c>
      <c r="CC30" s="32">
        <v>4935.8480912037039</v>
      </c>
      <c r="CD30" s="9">
        <v>4935.8480912037039</v>
      </c>
      <c r="CE30" s="30">
        <v>2040</v>
      </c>
      <c r="CF30" s="31">
        <v>883.39111980000018</v>
      </c>
      <c r="CG30" s="31">
        <v>3701.6545954601024</v>
      </c>
      <c r="CH30" s="31">
        <v>18.022636712329515</v>
      </c>
      <c r="CI30" s="31">
        <v>0</v>
      </c>
      <c r="CJ30" s="31">
        <v>0</v>
      </c>
      <c r="CK30" s="31">
        <v>0</v>
      </c>
      <c r="CL30" s="31">
        <v>0</v>
      </c>
      <c r="CM30" s="31">
        <v>0</v>
      </c>
      <c r="CN30" s="31">
        <v>0</v>
      </c>
      <c r="CO30" s="31">
        <v>0</v>
      </c>
      <c r="CP30" s="31">
        <v>0</v>
      </c>
      <c r="CQ30" s="31">
        <v>0</v>
      </c>
      <c r="CR30" s="31">
        <v>7.7033151141091561E-7</v>
      </c>
      <c r="CS30" s="31">
        <v>0</v>
      </c>
      <c r="CT30" s="31">
        <v>0</v>
      </c>
      <c r="CU30" s="31">
        <v>0</v>
      </c>
      <c r="CV30" s="31">
        <v>0</v>
      </c>
      <c r="CW30" s="31">
        <v>0</v>
      </c>
      <c r="CX30" s="31">
        <v>0</v>
      </c>
      <c r="CY30" s="31">
        <v>0</v>
      </c>
      <c r="CZ30" s="32">
        <v>4603.0683527427636</v>
      </c>
      <c r="DB30" s="30">
        <v>2040</v>
      </c>
      <c r="DC30" s="31">
        <v>0</v>
      </c>
      <c r="DD30" s="31">
        <v>0</v>
      </c>
      <c r="DE30" s="31">
        <v>0.21223828799336206</v>
      </c>
      <c r="DF30" s="31">
        <v>0</v>
      </c>
      <c r="DG30" s="31">
        <v>0</v>
      </c>
      <c r="DH30" s="31">
        <v>0</v>
      </c>
      <c r="DI30" s="31">
        <v>0</v>
      </c>
      <c r="DJ30" s="31">
        <v>0</v>
      </c>
      <c r="DK30" s="31">
        <v>0</v>
      </c>
      <c r="DL30" s="31">
        <v>0</v>
      </c>
      <c r="DM30" s="31"/>
      <c r="DN30" s="31"/>
      <c r="DO30" s="31">
        <v>9.0715827977236844E-9</v>
      </c>
      <c r="DP30" s="31"/>
      <c r="DQ30" s="31"/>
      <c r="DR30" s="31"/>
      <c r="DS30" s="31"/>
      <c r="DT30" s="31"/>
      <c r="DU30" s="31"/>
      <c r="DV30" s="31">
        <v>0</v>
      </c>
      <c r="DW30" s="33">
        <v>0.21223829706494485</v>
      </c>
      <c r="DZ30" s="34">
        <v>2595002.2343609887</v>
      </c>
      <c r="EA30" s="6">
        <v>212238.29706494484</v>
      </c>
      <c r="EB30" s="6">
        <v>2382763.9372960441</v>
      </c>
      <c r="EC30" s="3">
        <v>2040</v>
      </c>
      <c r="ED30" s="35">
        <v>2.3827639372960441</v>
      </c>
    </row>
    <row r="31" spans="1:134" x14ac:dyDescent="0.2">
      <c r="A31" s="36">
        <v>2041</v>
      </c>
      <c r="B31" s="28">
        <v>0</v>
      </c>
      <c r="C31" s="28">
        <v>0</v>
      </c>
      <c r="D31" s="28">
        <v>1568932.7661225493</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8.8976761759607892E-2</v>
      </c>
      <c r="Y31" s="28">
        <v>0</v>
      </c>
      <c r="Z31" s="28">
        <v>0</v>
      </c>
      <c r="AA31" s="28">
        <v>0</v>
      </c>
      <c r="AB31" s="28">
        <v>0</v>
      </c>
      <c r="AC31" s="28">
        <v>0</v>
      </c>
      <c r="AD31" s="28">
        <v>0</v>
      </c>
      <c r="AE31" s="28">
        <v>0</v>
      </c>
      <c r="AF31" s="28">
        <v>1568932.8550993111</v>
      </c>
      <c r="AH31" s="36">
        <v>2041</v>
      </c>
      <c r="AI31" s="29">
        <v>0</v>
      </c>
      <c r="AJ31" s="29">
        <v>0</v>
      </c>
      <c r="AK31" s="29">
        <v>0</v>
      </c>
      <c r="AL31" s="29">
        <v>0</v>
      </c>
      <c r="AM31" s="29">
        <v>0</v>
      </c>
      <c r="AN31" s="29">
        <v>0</v>
      </c>
      <c r="AO31" s="29">
        <v>124909.5262983906</v>
      </c>
      <c r="AP31" s="29">
        <v>0</v>
      </c>
      <c r="AQ31" s="29">
        <v>0</v>
      </c>
      <c r="AR31" s="29">
        <v>0</v>
      </c>
      <c r="AS31" s="28">
        <v>124909.5262983906</v>
      </c>
      <c r="AU31" s="30">
        <v>2041</v>
      </c>
      <c r="AV31" s="31">
        <v>167.80821917808223</v>
      </c>
      <c r="AW31" s="31">
        <v>504.24146794310258</v>
      </c>
      <c r="AX31" s="31">
        <v>27.050789264400198</v>
      </c>
      <c r="AY31" s="31">
        <v>66.899523614415102</v>
      </c>
      <c r="AZ31" s="31">
        <v>0</v>
      </c>
      <c r="BA31" s="31">
        <v>0</v>
      </c>
      <c r="BB31" s="31">
        <v>0</v>
      </c>
      <c r="BC31" s="31">
        <v>0</v>
      </c>
      <c r="BD31" s="31">
        <v>0</v>
      </c>
      <c r="BE31" s="31">
        <v>0</v>
      </c>
      <c r="BF31" s="31">
        <v>766.00000000000011</v>
      </c>
      <c r="BH31" s="30">
        <v>2041</v>
      </c>
      <c r="BI31" s="31">
        <v>980</v>
      </c>
      <c r="BJ31" s="31">
        <v>3944.5532574451336</v>
      </c>
      <c r="BK31" s="31">
        <v>11.294832943228574</v>
      </c>
      <c r="BL31" s="31">
        <v>0</v>
      </c>
      <c r="BM31" s="31">
        <v>0</v>
      </c>
      <c r="BN31" s="31">
        <v>0</v>
      </c>
      <c r="BO31" s="31">
        <v>0</v>
      </c>
      <c r="BP31" s="31">
        <v>0</v>
      </c>
      <c r="BQ31" s="31">
        <v>0</v>
      </c>
      <c r="BR31" s="31">
        <v>0</v>
      </c>
      <c r="BS31" s="31">
        <v>0</v>
      </c>
      <c r="BT31" s="31">
        <v>0</v>
      </c>
      <c r="BU31" s="31">
        <v>8.1534210494282888E-7</v>
      </c>
      <c r="BV31" s="31">
        <v>0</v>
      </c>
      <c r="BW31" s="31">
        <v>0</v>
      </c>
      <c r="BX31" s="31">
        <v>0</v>
      </c>
      <c r="BY31" s="31">
        <v>0</v>
      </c>
      <c r="BZ31" s="31">
        <v>0</v>
      </c>
      <c r="CA31" s="31">
        <v>0</v>
      </c>
      <c r="CB31" s="31">
        <v>0</v>
      </c>
      <c r="CC31" s="32">
        <v>4935.8480912037039</v>
      </c>
      <c r="CD31" s="9">
        <v>4935.8480912037039</v>
      </c>
      <c r="CE31" s="30">
        <v>2041</v>
      </c>
      <c r="CF31" s="31">
        <v>883.39111980000018</v>
      </c>
      <c r="CG31" s="31">
        <v>3709.2606556385304</v>
      </c>
      <c r="CH31" s="31">
        <v>10.501921097308058</v>
      </c>
      <c r="CI31" s="31">
        <v>0</v>
      </c>
      <c r="CJ31" s="31">
        <v>0</v>
      </c>
      <c r="CK31" s="31">
        <v>0</v>
      </c>
      <c r="CL31" s="31">
        <v>0</v>
      </c>
      <c r="CM31" s="31">
        <v>0</v>
      </c>
      <c r="CN31" s="31">
        <v>0</v>
      </c>
      <c r="CO31" s="31">
        <v>0</v>
      </c>
      <c r="CP31" s="31">
        <v>0</v>
      </c>
      <c r="CQ31" s="31">
        <v>0</v>
      </c>
      <c r="CR31" s="31">
        <v>7.5810403717003204E-7</v>
      </c>
      <c r="CS31" s="31">
        <v>0</v>
      </c>
      <c r="CT31" s="31">
        <v>0</v>
      </c>
      <c r="CU31" s="31">
        <v>0</v>
      </c>
      <c r="CV31" s="31">
        <v>0</v>
      </c>
      <c r="CW31" s="31">
        <v>0</v>
      </c>
      <c r="CX31" s="31">
        <v>0</v>
      </c>
      <c r="CY31" s="31">
        <v>0</v>
      </c>
      <c r="CZ31" s="32">
        <v>4603.1536972939421</v>
      </c>
      <c r="DB31" s="30">
        <v>2041</v>
      </c>
      <c r="DC31" s="31">
        <v>0</v>
      </c>
      <c r="DD31" s="31">
        <v>0</v>
      </c>
      <c r="DE31" s="31">
        <v>0.12490951728152519</v>
      </c>
      <c r="DF31" s="31">
        <v>0</v>
      </c>
      <c r="DG31" s="31">
        <v>0</v>
      </c>
      <c r="DH31" s="31">
        <v>0</v>
      </c>
      <c r="DI31" s="31">
        <v>0</v>
      </c>
      <c r="DJ31" s="31">
        <v>0</v>
      </c>
      <c r="DK31" s="31">
        <v>0</v>
      </c>
      <c r="DL31" s="31">
        <v>0</v>
      </c>
      <c r="DM31" s="31"/>
      <c r="DN31" s="31"/>
      <c r="DO31" s="31">
        <v>9.0168654339211308E-9</v>
      </c>
      <c r="DP31" s="31"/>
      <c r="DQ31" s="31"/>
      <c r="DR31" s="31"/>
      <c r="DS31" s="31"/>
      <c r="DT31" s="31"/>
      <c r="DU31" s="31"/>
      <c r="DV31" s="31">
        <v>0</v>
      </c>
      <c r="DW31" s="33">
        <v>0.12490952629839062</v>
      </c>
      <c r="DZ31" s="34">
        <v>1568932.8550993111</v>
      </c>
      <c r="EA31" s="6">
        <v>124909.5262983906</v>
      </c>
      <c r="EB31" s="6">
        <v>1444023.3288009204</v>
      </c>
      <c r="EC31" s="3">
        <v>2041</v>
      </c>
      <c r="ED31" s="35">
        <v>1.4440233288009203</v>
      </c>
    </row>
    <row r="32" spans="1:134" x14ac:dyDescent="0.2">
      <c r="A32" s="36">
        <v>2042</v>
      </c>
      <c r="B32" s="28">
        <v>0</v>
      </c>
      <c r="C32" s="28">
        <v>0</v>
      </c>
      <c r="D32" s="28">
        <v>631813.03909983416</v>
      </c>
      <c r="E32" s="28">
        <v>0</v>
      </c>
      <c r="F32" s="28">
        <v>0</v>
      </c>
      <c r="G32" s="28">
        <v>0</v>
      </c>
      <c r="H32" s="28">
        <v>0</v>
      </c>
      <c r="I32" s="28">
        <v>0</v>
      </c>
      <c r="J32" s="28">
        <v>0</v>
      </c>
      <c r="K32" s="28">
        <v>0</v>
      </c>
      <c r="L32" s="28">
        <v>0</v>
      </c>
      <c r="M32" s="28">
        <v>0</v>
      </c>
      <c r="N32" s="28">
        <v>0</v>
      </c>
      <c r="O32" s="28">
        <v>0</v>
      </c>
      <c r="P32" s="28">
        <v>0</v>
      </c>
      <c r="Q32" s="28">
        <v>0</v>
      </c>
      <c r="R32" s="28">
        <v>0</v>
      </c>
      <c r="S32" s="28">
        <v>0</v>
      </c>
      <c r="T32" s="28">
        <v>0</v>
      </c>
      <c r="U32" s="28">
        <v>0</v>
      </c>
      <c r="V32" s="28">
        <v>0</v>
      </c>
      <c r="W32" s="28">
        <v>0</v>
      </c>
      <c r="X32" s="28">
        <v>9.360180396162314E-2</v>
      </c>
      <c r="Y32" s="28">
        <v>0</v>
      </c>
      <c r="Z32" s="28">
        <v>0</v>
      </c>
      <c r="AA32" s="28">
        <v>0</v>
      </c>
      <c r="AB32" s="28">
        <v>0</v>
      </c>
      <c r="AC32" s="28">
        <v>0</v>
      </c>
      <c r="AD32" s="28">
        <v>0</v>
      </c>
      <c r="AE32" s="28">
        <v>0</v>
      </c>
      <c r="AF32" s="28">
        <v>631813.13270163815</v>
      </c>
      <c r="AH32" s="36">
        <v>2042</v>
      </c>
      <c r="AI32" s="29">
        <v>0</v>
      </c>
      <c r="AJ32" s="29">
        <v>0</v>
      </c>
      <c r="AK32" s="29">
        <v>0</v>
      </c>
      <c r="AL32" s="29">
        <v>0</v>
      </c>
      <c r="AM32" s="29">
        <v>0</v>
      </c>
      <c r="AN32" s="29">
        <v>0</v>
      </c>
      <c r="AO32" s="29">
        <v>46582.984475275116</v>
      </c>
      <c r="AP32" s="29">
        <v>0</v>
      </c>
      <c r="AQ32" s="29">
        <v>0</v>
      </c>
      <c r="AR32" s="29">
        <v>0</v>
      </c>
      <c r="AS32" s="28">
        <v>46582.984475275116</v>
      </c>
      <c r="AU32" s="30">
        <v>2042</v>
      </c>
      <c r="AV32" s="31">
        <v>167.80821917808223</v>
      </c>
      <c r="AW32" s="31">
        <v>506.73387837843899</v>
      </c>
      <c r="AX32" s="31">
        <v>27.202849589910411</v>
      </c>
      <c r="AY32" s="31">
        <v>64.255052853568372</v>
      </c>
      <c r="AZ32" s="31">
        <v>0</v>
      </c>
      <c r="BA32" s="31">
        <v>0</v>
      </c>
      <c r="BB32" s="31">
        <v>0</v>
      </c>
      <c r="BC32" s="31">
        <v>0</v>
      </c>
      <c r="BD32" s="31">
        <v>0</v>
      </c>
      <c r="BE32" s="31">
        <v>0</v>
      </c>
      <c r="BF32" s="31">
        <v>766</v>
      </c>
      <c r="BH32" s="30">
        <v>2042</v>
      </c>
      <c r="BI32" s="31">
        <v>980</v>
      </c>
      <c r="BJ32" s="31">
        <v>3951.677571114672</v>
      </c>
      <c r="BK32" s="31">
        <v>4.1705192473887207</v>
      </c>
      <c r="BL32" s="31">
        <v>0</v>
      </c>
      <c r="BM32" s="31">
        <v>0</v>
      </c>
      <c r="BN32" s="31">
        <v>0</v>
      </c>
      <c r="BO32" s="31">
        <v>0</v>
      </c>
      <c r="BP32" s="31">
        <v>0</v>
      </c>
      <c r="BQ32" s="31">
        <v>0</v>
      </c>
      <c r="BR32" s="31">
        <v>0</v>
      </c>
      <c r="BS32" s="31">
        <v>0</v>
      </c>
      <c r="BT32" s="31">
        <v>0</v>
      </c>
      <c r="BU32" s="31">
        <v>8.4164338431946817E-7</v>
      </c>
      <c r="BV32" s="31">
        <v>0</v>
      </c>
      <c r="BW32" s="31">
        <v>0</v>
      </c>
      <c r="BX32" s="31">
        <v>0</v>
      </c>
      <c r="BY32" s="31">
        <v>0</v>
      </c>
      <c r="BZ32" s="31">
        <v>0</v>
      </c>
      <c r="CA32" s="31">
        <v>0</v>
      </c>
      <c r="CB32" s="31">
        <v>0</v>
      </c>
      <c r="CC32" s="32">
        <v>4935.8480912037048</v>
      </c>
      <c r="CD32" s="9">
        <v>4935.8480912037048</v>
      </c>
      <c r="CE32" s="30">
        <v>2042</v>
      </c>
      <c r="CF32" s="31">
        <v>883.39111980000018</v>
      </c>
      <c r="CG32" s="31">
        <v>3715.9600039976808</v>
      </c>
      <c r="CH32" s="31">
        <v>3.8777434151550496</v>
      </c>
      <c r="CI32" s="31">
        <v>0</v>
      </c>
      <c r="CJ32" s="31">
        <v>0</v>
      </c>
      <c r="CK32" s="31">
        <v>0</v>
      </c>
      <c r="CL32" s="31">
        <v>0</v>
      </c>
      <c r="CM32" s="31">
        <v>0</v>
      </c>
      <c r="CN32" s="31">
        <v>0</v>
      </c>
      <c r="CO32" s="31">
        <v>0</v>
      </c>
      <c r="CP32" s="31">
        <v>0</v>
      </c>
      <c r="CQ32" s="31">
        <v>0</v>
      </c>
      <c r="CR32" s="31">
        <v>7.8255893279886158E-7</v>
      </c>
      <c r="CS32" s="31">
        <v>0</v>
      </c>
      <c r="CT32" s="31">
        <v>0</v>
      </c>
      <c r="CU32" s="31">
        <v>0</v>
      </c>
      <c r="CV32" s="31">
        <v>0</v>
      </c>
      <c r="CW32" s="31">
        <v>0</v>
      </c>
      <c r="CX32" s="31">
        <v>0</v>
      </c>
      <c r="CY32" s="31">
        <v>0</v>
      </c>
      <c r="CZ32" s="32">
        <v>4603.2288679953954</v>
      </c>
      <c r="DB32" s="30">
        <v>2042</v>
      </c>
      <c r="DC32" s="31">
        <v>0</v>
      </c>
      <c r="DD32" s="31">
        <v>0</v>
      </c>
      <c r="DE32" s="31">
        <v>4.6582975074466626E-2</v>
      </c>
      <c r="DF32" s="31">
        <v>0</v>
      </c>
      <c r="DG32" s="31">
        <v>0</v>
      </c>
      <c r="DH32" s="31">
        <v>0</v>
      </c>
      <c r="DI32" s="31">
        <v>0</v>
      </c>
      <c r="DJ32" s="31">
        <v>0</v>
      </c>
      <c r="DK32" s="31">
        <v>0</v>
      </c>
      <c r="DL32" s="31">
        <v>0</v>
      </c>
      <c r="DM32" s="31"/>
      <c r="DN32" s="31"/>
      <c r="DO32" s="31">
        <v>9.4008085007380431E-9</v>
      </c>
      <c r="DP32" s="31"/>
      <c r="DQ32" s="31"/>
      <c r="DR32" s="31"/>
      <c r="DS32" s="31"/>
      <c r="DT32" s="31"/>
      <c r="DU32" s="31"/>
      <c r="DV32" s="31">
        <v>0</v>
      </c>
      <c r="DW32" s="33">
        <v>4.6582984475275126E-2</v>
      </c>
      <c r="DZ32" s="34">
        <v>631813.13270163815</v>
      </c>
      <c r="EA32" s="6">
        <v>46582.984475275116</v>
      </c>
      <c r="EB32" s="6">
        <v>585230.148226363</v>
      </c>
      <c r="EC32" s="3">
        <v>2042</v>
      </c>
      <c r="ED32" s="35">
        <v>0.58523014822636299</v>
      </c>
    </row>
    <row r="33" spans="1:134" x14ac:dyDescent="0.2">
      <c r="A33" s="36">
        <v>2043</v>
      </c>
      <c r="B33" s="28">
        <v>0</v>
      </c>
      <c r="C33" s="28">
        <v>0</v>
      </c>
      <c r="D33" s="28">
        <v>31895.794661157801</v>
      </c>
      <c r="E33" s="28">
        <v>0</v>
      </c>
      <c r="F33" s="28">
        <v>0</v>
      </c>
      <c r="G33" s="28">
        <v>0</v>
      </c>
      <c r="H33" s="28">
        <v>0</v>
      </c>
      <c r="I33" s="28">
        <v>0</v>
      </c>
      <c r="J33" s="28">
        <v>0</v>
      </c>
      <c r="K33" s="28">
        <v>0</v>
      </c>
      <c r="L33" s="28">
        <v>0</v>
      </c>
      <c r="M33" s="28">
        <v>0</v>
      </c>
      <c r="N33" s="28">
        <v>0</v>
      </c>
      <c r="O33" s="28">
        <v>0</v>
      </c>
      <c r="P33" s="28">
        <v>0</v>
      </c>
      <c r="Q33" s="28">
        <v>0</v>
      </c>
      <c r="R33" s="28">
        <v>0</v>
      </c>
      <c r="S33" s="28">
        <v>0</v>
      </c>
      <c r="T33" s="28">
        <v>0</v>
      </c>
      <c r="U33" s="28">
        <v>0</v>
      </c>
      <c r="V33" s="28">
        <v>0</v>
      </c>
      <c r="W33" s="28">
        <v>0</v>
      </c>
      <c r="X33" s="28">
        <v>9.4124754095596716E-2</v>
      </c>
      <c r="Y33" s="28">
        <v>0</v>
      </c>
      <c r="Z33" s="28">
        <v>0</v>
      </c>
      <c r="AA33" s="28">
        <v>0</v>
      </c>
      <c r="AB33" s="28">
        <v>0</v>
      </c>
      <c r="AC33" s="28">
        <v>0</v>
      </c>
      <c r="AD33" s="28">
        <v>0</v>
      </c>
      <c r="AE33" s="28">
        <v>0</v>
      </c>
      <c r="AF33" s="28">
        <v>31895.888785911895</v>
      </c>
      <c r="AH33" s="36">
        <v>2043</v>
      </c>
      <c r="AI33" s="29">
        <v>0</v>
      </c>
      <c r="AJ33" s="29">
        <v>0</v>
      </c>
      <c r="AK33" s="29">
        <v>0</v>
      </c>
      <c r="AL33" s="29">
        <v>0</v>
      </c>
      <c r="AM33" s="29">
        <v>0</v>
      </c>
      <c r="AN33" s="29">
        <v>0</v>
      </c>
      <c r="AO33" s="29">
        <v>2265.9731291245012</v>
      </c>
      <c r="AP33" s="29">
        <v>0</v>
      </c>
      <c r="AQ33" s="29">
        <v>0</v>
      </c>
      <c r="AR33" s="29">
        <v>0</v>
      </c>
      <c r="AS33" s="28">
        <v>2265.9731291245012</v>
      </c>
      <c r="AU33" s="30">
        <v>2043</v>
      </c>
      <c r="AV33" s="31">
        <v>167.80821917808223</v>
      </c>
      <c r="AW33" s="31">
        <v>509.22346893851773</v>
      </c>
      <c r="AX33" s="31">
        <v>27.354909915420652</v>
      </c>
      <c r="AY33" s="31">
        <v>61.613401967979463</v>
      </c>
      <c r="AZ33" s="31">
        <v>0</v>
      </c>
      <c r="BA33" s="31">
        <v>0</v>
      </c>
      <c r="BB33" s="31">
        <v>0</v>
      </c>
      <c r="BC33" s="31">
        <v>0</v>
      </c>
      <c r="BD33" s="31">
        <v>0</v>
      </c>
      <c r="BE33" s="31">
        <v>0</v>
      </c>
      <c r="BF33" s="31">
        <v>766.00000000000011</v>
      </c>
      <c r="BH33" s="30">
        <v>2043</v>
      </c>
      <c r="BI33" s="31">
        <v>980</v>
      </c>
      <c r="BJ33" s="31">
        <v>3955.6472298941726</v>
      </c>
      <c r="BK33" s="31">
        <v>0.20086048103868778</v>
      </c>
      <c r="BL33" s="31">
        <v>0</v>
      </c>
      <c r="BM33" s="31">
        <v>0</v>
      </c>
      <c r="BN33" s="31">
        <v>0</v>
      </c>
      <c r="BO33" s="31">
        <v>0</v>
      </c>
      <c r="BP33" s="31">
        <v>0</v>
      </c>
      <c r="BQ33" s="31">
        <v>0</v>
      </c>
      <c r="BR33" s="31">
        <v>0</v>
      </c>
      <c r="BS33" s="31">
        <v>0</v>
      </c>
      <c r="BT33" s="31">
        <v>0</v>
      </c>
      <c r="BU33" s="31">
        <v>8.284927162094391E-7</v>
      </c>
      <c r="BV33" s="31">
        <v>0</v>
      </c>
      <c r="BW33" s="31">
        <v>0</v>
      </c>
      <c r="BX33" s="31">
        <v>0</v>
      </c>
      <c r="BY33" s="31">
        <v>0</v>
      </c>
      <c r="BZ33" s="31">
        <v>0</v>
      </c>
      <c r="CA33" s="31">
        <v>0</v>
      </c>
      <c r="CB33" s="31">
        <v>0</v>
      </c>
      <c r="CC33" s="32">
        <v>4935.8480912037039</v>
      </c>
      <c r="CD33" s="9">
        <v>4935.8480912037039</v>
      </c>
      <c r="CE33" s="30">
        <v>2043</v>
      </c>
      <c r="CF33" s="31">
        <v>883.39111980000018</v>
      </c>
      <c r="CG33" s="31">
        <v>3719.6928726309843</v>
      </c>
      <c r="CH33" s="31">
        <v>0.18675981610691034</v>
      </c>
      <c r="CI33" s="31">
        <v>0</v>
      </c>
      <c r="CJ33" s="31">
        <v>0</v>
      </c>
      <c r="CK33" s="31">
        <v>0</v>
      </c>
      <c r="CL33" s="31">
        <v>0</v>
      </c>
      <c r="CM33" s="31">
        <v>0</v>
      </c>
      <c r="CN33" s="31">
        <v>0</v>
      </c>
      <c r="CO33" s="31">
        <v>0</v>
      </c>
      <c r="CP33" s="31">
        <v>0</v>
      </c>
      <c r="CQ33" s="31">
        <v>0</v>
      </c>
      <c r="CR33" s="31">
        <v>7.7033145855797812E-7</v>
      </c>
      <c r="CS33" s="31">
        <v>0</v>
      </c>
      <c r="CT33" s="31">
        <v>0</v>
      </c>
      <c r="CU33" s="31">
        <v>0</v>
      </c>
      <c r="CV33" s="31">
        <v>0</v>
      </c>
      <c r="CW33" s="31">
        <v>0</v>
      </c>
      <c r="CX33" s="31">
        <v>0</v>
      </c>
      <c r="CY33" s="31">
        <v>0</v>
      </c>
      <c r="CZ33" s="32">
        <v>4603.270753017423</v>
      </c>
      <c r="DB33" s="30">
        <v>2043</v>
      </c>
      <c r="DC33" s="31">
        <v>0</v>
      </c>
      <c r="DD33" s="31">
        <v>0</v>
      </c>
      <c r="DE33" s="31">
        <v>2.2659637826643146E-3</v>
      </c>
      <c r="DF33" s="31">
        <v>0</v>
      </c>
      <c r="DG33" s="31">
        <v>0</v>
      </c>
      <c r="DH33" s="31">
        <v>0</v>
      </c>
      <c r="DI33" s="31">
        <v>0</v>
      </c>
      <c r="DJ33" s="31">
        <v>0</v>
      </c>
      <c r="DK33" s="31">
        <v>0</v>
      </c>
      <c r="DL33" s="31">
        <v>0</v>
      </c>
      <c r="DM33" s="31"/>
      <c r="DN33" s="31"/>
      <c r="DO33" s="31">
        <v>9.3464601868108575E-9</v>
      </c>
      <c r="DP33" s="31"/>
      <c r="DQ33" s="31"/>
      <c r="DR33" s="31"/>
      <c r="DS33" s="31"/>
      <c r="DT33" s="31"/>
      <c r="DU33" s="31"/>
      <c r="DV33" s="31">
        <v>0</v>
      </c>
      <c r="DW33" s="33">
        <v>2.2659731291245016E-3</v>
      </c>
      <c r="DZ33" s="34">
        <v>31895.888785911895</v>
      </c>
      <c r="EA33" s="6">
        <v>2265.9731291245012</v>
      </c>
      <c r="EB33" s="6">
        <v>29629.915656787394</v>
      </c>
      <c r="EC33" s="3">
        <v>2043</v>
      </c>
      <c r="ED33" s="35">
        <v>2.9629915656787395E-2</v>
      </c>
    </row>
    <row r="34" spans="1:134" x14ac:dyDescent="0.2">
      <c r="A34" s="36">
        <v>2044</v>
      </c>
      <c r="B34" s="28">
        <v>0</v>
      </c>
      <c r="C34" s="28">
        <v>0</v>
      </c>
      <c r="D34" s="28">
        <v>0.53962513542370738</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9.6007256310347691E-2</v>
      </c>
      <c r="Y34" s="28">
        <v>0</v>
      </c>
      <c r="Z34" s="28">
        <v>0</v>
      </c>
      <c r="AA34" s="28">
        <v>0</v>
      </c>
      <c r="AB34" s="28">
        <v>0</v>
      </c>
      <c r="AC34" s="28">
        <v>0</v>
      </c>
      <c r="AD34" s="28">
        <v>0</v>
      </c>
      <c r="AE34" s="28">
        <v>0</v>
      </c>
      <c r="AF34" s="28">
        <v>0.63563239173405506</v>
      </c>
      <c r="AH34" s="36">
        <v>2044</v>
      </c>
      <c r="AI34" s="29">
        <v>0</v>
      </c>
      <c r="AJ34" s="29">
        <v>0</v>
      </c>
      <c r="AK34" s="29">
        <v>0</v>
      </c>
      <c r="AL34" s="29">
        <v>0</v>
      </c>
      <c r="AM34" s="29">
        <v>0</v>
      </c>
      <c r="AN34" s="29">
        <v>0</v>
      </c>
      <c r="AO34" s="29">
        <v>5.4691654141944629E-2</v>
      </c>
      <c r="AP34" s="29">
        <v>0</v>
      </c>
      <c r="AQ34" s="29">
        <v>0</v>
      </c>
      <c r="AR34" s="29">
        <v>0</v>
      </c>
      <c r="AS34" s="28">
        <v>5.4691654141944629E-2</v>
      </c>
      <c r="AU34" s="30">
        <v>2044</v>
      </c>
      <c r="AV34" s="31">
        <v>167.80821917808223</v>
      </c>
      <c r="AW34" s="31">
        <v>511.70233021712738</v>
      </c>
      <c r="AX34" s="31">
        <v>27.506970240930865</v>
      </c>
      <c r="AY34" s="31">
        <v>58.982480363859615</v>
      </c>
      <c r="AZ34" s="31">
        <v>0</v>
      </c>
      <c r="BA34" s="31">
        <v>0</v>
      </c>
      <c r="BB34" s="31">
        <v>0</v>
      </c>
      <c r="BC34" s="31">
        <v>0</v>
      </c>
      <c r="BD34" s="31">
        <v>0</v>
      </c>
      <c r="BE34" s="31">
        <v>0</v>
      </c>
      <c r="BF34" s="31">
        <v>766.00000000000011</v>
      </c>
      <c r="BH34" s="30">
        <v>2044</v>
      </c>
      <c r="BI34" s="31">
        <v>980</v>
      </c>
      <c r="BJ34" s="31">
        <v>3955.8480864037047</v>
      </c>
      <c r="BK34" s="31">
        <v>3.9715070265629032E-6</v>
      </c>
      <c r="BL34" s="31">
        <v>0</v>
      </c>
      <c r="BM34" s="31">
        <v>0</v>
      </c>
      <c r="BN34" s="31">
        <v>0</v>
      </c>
      <c r="BO34" s="31">
        <v>0</v>
      </c>
      <c r="BP34" s="31">
        <v>0</v>
      </c>
      <c r="BQ34" s="31">
        <v>0</v>
      </c>
      <c r="BR34" s="31">
        <v>0</v>
      </c>
      <c r="BS34" s="31">
        <v>0</v>
      </c>
      <c r="BT34" s="31">
        <v>0</v>
      </c>
      <c r="BU34" s="31">
        <v>8.2849277305285796E-7</v>
      </c>
      <c r="BV34" s="31">
        <v>0</v>
      </c>
      <c r="BW34" s="31">
        <v>0</v>
      </c>
      <c r="BX34" s="31">
        <v>0</v>
      </c>
      <c r="BY34" s="31">
        <v>0</v>
      </c>
      <c r="BZ34" s="31">
        <v>0</v>
      </c>
      <c r="CA34" s="31">
        <v>0</v>
      </c>
      <c r="CB34" s="31">
        <v>0</v>
      </c>
      <c r="CC34" s="32">
        <v>4935.8480912037039</v>
      </c>
      <c r="CD34" s="9">
        <v>4935.8480912037039</v>
      </c>
      <c r="CE34" s="30">
        <v>2044</v>
      </c>
      <c r="CF34" s="31">
        <v>883.39111980000018</v>
      </c>
      <c r="CG34" s="31">
        <v>3719.8817480497228</v>
      </c>
      <c r="CH34" s="31">
        <v>3.6927021090093251E-6</v>
      </c>
      <c r="CI34" s="31">
        <v>0</v>
      </c>
      <c r="CJ34" s="31">
        <v>0</v>
      </c>
      <c r="CK34" s="31">
        <v>0</v>
      </c>
      <c r="CL34" s="31">
        <v>0</v>
      </c>
      <c r="CM34" s="31">
        <v>0</v>
      </c>
      <c r="CN34" s="31">
        <v>0</v>
      </c>
      <c r="CO34" s="31">
        <v>0</v>
      </c>
      <c r="CP34" s="31">
        <v>0</v>
      </c>
      <c r="CQ34" s="31">
        <v>0</v>
      </c>
      <c r="CR34" s="31">
        <v>7.7033151141091561E-7</v>
      </c>
      <c r="CS34" s="31">
        <v>0</v>
      </c>
      <c r="CT34" s="31">
        <v>0</v>
      </c>
      <c r="CU34" s="31">
        <v>0</v>
      </c>
      <c r="CV34" s="31">
        <v>0</v>
      </c>
      <c r="CW34" s="31">
        <v>0</v>
      </c>
      <c r="CX34" s="31">
        <v>0</v>
      </c>
      <c r="CY34" s="31">
        <v>0</v>
      </c>
      <c r="CZ34" s="32">
        <v>4603.2728723127566</v>
      </c>
      <c r="DB34" s="30">
        <v>2044</v>
      </c>
      <c r="DC34" s="31">
        <v>0</v>
      </c>
      <c r="DD34" s="31">
        <v>0</v>
      </c>
      <c r="DE34" s="31">
        <v>4.5251728705586326E-8</v>
      </c>
      <c r="DF34" s="31">
        <v>0</v>
      </c>
      <c r="DG34" s="31">
        <v>0</v>
      </c>
      <c r="DH34" s="31">
        <v>0</v>
      </c>
      <c r="DI34" s="31">
        <v>0</v>
      </c>
      <c r="DJ34" s="31">
        <v>0</v>
      </c>
      <c r="DK34" s="31">
        <v>0</v>
      </c>
      <c r="DL34" s="31">
        <v>0</v>
      </c>
      <c r="DM34" s="31"/>
      <c r="DN34" s="31"/>
      <c r="DO34" s="31">
        <v>9.4399254363582886E-9</v>
      </c>
      <c r="DP34" s="31"/>
      <c r="DQ34" s="31"/>
      <c r="DR34" s="31"/>
      <c r="DS34" s="31"/>
      <c r="DT34" s="31"/>
      <c r="DU34" s="31"/>
      <c r="DV34" s="31">
        <v>0</v>
      </c>
      <c r="DW34" s="33">
        <v>5.4691654141944616E-8</v>
      </c>
      <c r="DZ34" s="34">
        <v>0.63563239173405506</v>
      </c>
      <c r="EA34" s="6">
        <v>5.4691654141944629E-2</v>
      </c>
      <c r="EB34" s="6">
        <v>0.5809407375921104</v>
      </c>
      <c r="EC34" s="3">
        <v>2044</v>
      </c>
      <c r="ED34" s="35">
        <v>5.8094073759211043E-7</v>
      </c>
    </row>
    <row r="35" spans="1:134" x14ac:dyDescent="0.2">
      <c r="A35" s="36">
        <v>2045</v>
      </c>
      <c r="B35" s="28">
        <v>0</v>
      </c>
      <c r="C35" s="28">
        <v>0</v>
      </c>
      <c r="D35" s="28">
        <v>0.55211418627116171</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9.6311308421257763E-2</v>
      </c>
      <c r="Y35" s="28">
        <v>0</v>
      </c>
      <c r="Z35" s="28">
        <v>0</v>
      </c>
      <c r="AA35" s="28">
        <v>0</v>
      </c>
      <c r="AB35" s="28">
        <v>0</v>
      </c>
      <c r="AC35" s="28">
        <v>0</v>
      </c>
      <c r="AD35" s="28">
        <v>0</v>
      </c>
      <c r="AE35" s="28">
        <v>0</v>
      </c>
      <c r="AF35" s="28">
        <v>0.6484254946924195</v>
      </c>
      <c r="AH35" s="36">
        <v>2045</v>
      </c>
      <c r="AI35" s="29">
        <v>0</v>
      </c>
      <c r="AJ35" s="29">
        <v>0</v>
      </c>
      <c r="AK35" s="29">
        <v>0</v>
      </c>
      <c r="AL35" s="29">
        <v>0</v>
      </c>
      <c r="AM35" s="29">
        <v>0</v>
      </c>
      <c r="AN35" s="29">
        <v>0</v>
      </c>
      <c r="AO35" s="29">
        <v>5.5238570887460745E-2</v>
      </c>
      <c r="AP35" s="29">
        <v>0</v>
      </c>
      <c r="AQ35" s="29">
        <v>0</v>
      </c>
      <c r="AR35" s="29">
        <v>0</v>
      </c>
      <c r="AS35" s="28">
        <v>5.5238570887460745E-2</v>
      </c>
      <c r="AU35" s="30">
        <v>2045</v>
      </c>
      <c r="AV35" s="31">
        <v>167.80821917808223</v>
      </c>
      <c r="AW35" s="31">
        <v>514.17341964441641</v>
      </c>
      <c r="AX35" s="31">
        <v>27.659030566441103</v>
      </c>
      <c r="AY35" s="31">
        <v>56.359330611060393</v>
      </c>
      <c r="AZ35" s="31">
        <v>0</v>
      </c>
      <c r="BA35" s="31">
        <v>0</v>
      </c>
      <c r="BB35" s="31">
        <v>0</v>
      </c>
      <c r="BC35" s="31">
        <v>0</v>
      </c>
      <c r="BD35" s="31">
        <v>0</v>
      </c>
      <c r="BE35" s="31">
        <v>0</v>
      </c>
      <c r="BF35" s="31">
        <v>766.00000000000011</v>
      </c>
      <c r="BH35" s="30">
        <v>2045</v>
      </c>
      <c r="BI35" s="31">
        <v>980</v>
      </c>
      <c r="BJ35" s="31">
        <v>3955.8480864037047</v>
      </c>
      <c r="BK35" s="31">
        <v>3.9846577124080794E-6</v>
      </c>
      <c r="BL35" s="31">
        <v>0</v>
      </c>
      <c r="BM35" s="31">
        <v>0</v>
      </c>
      <c r="BN35" s="31">
        <v>0</v>
      </c>
      <c r="BO35" s="31">
        <v>0</v>
      </c>
      <c r="BP35" s="31">
        <v>0</v>
      </c>
      <c r="BQ35" s="31">
        <v>0</v>
      </c>
      <c r="BR35" s="31">
        <v>0</v>
      </c>
      <c r="BS35" s="31">
        <v>0</v>
      </c>
      <c r="BT35" s="31">
        <v>0</v>
      </c>
      <c r="BU35" s="31">
        <v>8.1534210494282888E-7</v>
      </c>
      <c r="BV35" s="31">
        <v>0</v>
      </c>
      <c r="BW35" s="31">
        <v>0</v>
      </c>
      <c r="BX35" s="31">
        <v>0</v>
      </c>
      <c r="BY35" s="31">
        <v>0</v>
      </c>
      <c r="BZ35" s="31">
        <v>0</v>
      </c>
      <c r="CA35" s="31">
        <v>0</v>
      </c>
      <c r="CB35" s="31">
        <v>0</v>
      </c>
      <c r="CC35" s="32">
        <v>4935.8480912037039</v>
      </c>
      <c r="CD35" s="9">
        <v>4935.8480912037039</v>
      </c>
      <c r="CE35" s="30">
        <v>2045</v>
      </c>
      <c r="CF35" s="31">
        <v>883.39111980000018</v>
      </c>
      <c r="CG35" s="31">
        <v>3719.8817480497228</v>
      </c>
      <c r="CH35" s="31">
        <v>3.7049295997403256E-6</v>
      </c>
      <c r="CI35" s="31">
        <v>0</v>
      </c>
      <c r="CJ35" s="31">
        <v>0</v>
      </c>
      <c r="CK35" s="31">
        <v>0</v>
      </c>
      <c r="CL35" s="31">
        <v>0</v>
      </c>
      <c r="CM35" s="31">
        <v>0</v>
      </c>
      <c r="CN35" s="31">
        <v>0</v>
      </c>
      <c r="CO35" s="31">
        <v>0</v>
      </c>
      <c r="CP35" s="31">
        <v>0</v>
      </c>
      <c r="CQ35" s="31">
        <v>0</v>
      </c>
      <c r="CR35" s="31">
        <v>7.5810403717003204E-7</v>
      </c>
      <c r="CS35" s="31">
        <v>0</v>
      </c>
      <c r="CT35" s="31">
        <v>0</v>
      </c>
      <c r="CU35" s="31">
        <v>0</v>
      </c>
      <c r="CV35" s="31">
        <v>0</v>
      </c>
      <c r="CW35" s="31">
        <v>0</v>
      </c>
      <c r="CX35" s="31">
        <v>0</v>
      </c>
      <c r="CY35" s="31">
        <v>0</v>
      </c>
      <c r="CZ35" s="32">
        <v>4603.2728723127566</v>
      </c>
      <c r="DB35" s="30">
        <v>2045</v>
      </c>
      <c r="DC35" s="31">
        <v>0</v>
      </c>
      <c r="DD35" s="31">
        <v>0</v>
      </c>
      <c r="DE35" s="31">
        <v>4.5855584559292034E-8</v>
      </c>
      <c r="DF35" s="31">
        <v>0</v>
      </c>
      <c r="DG35" s="31">
        <v>0</v>
      </c>
      <c r="DH35" s="31">
        <v>0</v>
      </c>
      <c r="DI35" s="31">
        <v>0</v>
      </c>
      <c r="DJ35" s="31">
        <v>0</v>
      </c>
      <c r="DK35" s="31">
        <v>0</v>
      </c>
      <c r="DL35" s="31">
        <v>0</v>
      </c>
      <c r="DM35" s="31"/>
      <c r="DN35" s="31"/>
      <c r="DO35" s="31">
        <v>9.3829863281687169E-9</v>
      </c>
      <c r="DP35" s="31"/>
      <c r="DQ35" s="31"/>
      <c r="DR35" s="31"/>
      <c r="DS35" s="31"/>
      <c r="DT35" s="31"/>
      <c r="DU35" s="31"/>
      <c r="DV35" s="31">
        <v>0</v>
      </c>
      <c r="DW35" s="33">
        <v>5.5238570887460749E-8</v>
      </c>
      <c r="DZ35" s="34">
        <v>0.6484254946924195</v>
      </c>
      <c r="EA35" s="6">
        <v>5.5238570887460745E-2</v>
      </c>
      <c r="EB35" s="6">
        <v>0.59318692380495874</v>
      </c>
      <c r="EC35" s="3">
        <v>2045</v>
      </c>
      <c r="ED35" s="35">
        <v>5.9318692380495869E-7</v>
      </c>
    </row>
    <row r="36" spans="1:134" x14ac:dyDescent="0.2">
      <c r="A36" s="36">
        <v>2046</v>
      </c>
      <c r="B36" s="28">
        <v>0</v>
      </c>
      <c r="C36" s="28">
        <v>0</v>
      </c>
      <c r="D36" s="28">
        <v>0.55969109000807005</v>
      </c>
      <c r="E36" s="28">
        <v>0</v>
      </c>
      <c r="F36" s="28">
        <v>0</v>
      </c>
      <c r="G36" s="28">
        <v>0</v>
      </c>
      <c r="H36" s="28">
        <v>0</v>
      </c>
      <c r="I36" s="28">
        <v>0</v>
      </c>
      <c r="J36" s="28">
        <v>0</v>
      </c>
      <c r="K36" s="28">
        <v>0</v>
      </c>
      <c r="L36" s="28">
        <v>0</v>
      </c>
      <c r="M36" s="28">
        <v>0</v>
      </c>
      <c r="N36" s="28">
        <v>0</v>
      </c>
      <c r="O36" s="28">
        <v>0</v>
      </c>
      <c r="P36" s="28">
        <v>0</v>
      </c>
      <c r="Q36" s="28">
        <v>0</v>
      </c>
      <c r="R36" s="28">
        <v>0</v>
      </c>
      <c r="S36" s="28">
        <v>0</v>
      </c>
      <c r="T36" s="28">
        <v>0</v>
      </c>
      <c r="U36" s="28">
        <v>0</v>
      </c>
      <c r="V36" s="28">
        <v>0</v>
      </c>
      <c r="W36" s="28">
        <v>0</v>
      </c>
      <c r="X36" s="28">
        <v>0.10131760284207629</v>
      </c>
      <c r="Y36" s="28">
        <v>0</v>
      </c>
      <c r="Z36" s="28">
        <v>0</v>
      </c>
      <c r="AA36" s="28">
        <v>0</v>
      </c>
      <c r="AB36" s="28">
        <v>0</v>
      </c>
      <c r="AC36" s="28">
        <v>0</v>
      </c>
      <c r="AD36" s="28">
        <v>0</v>
      </c>
      <c r="AE36" s="28">
        <v>0</v>
      </c>
      <c r="AF36" s="28">
        <v>0.6610086928501463</v>
      </c>
      <c r="AH36" s="36">
        <v>2046</v>
      </c>
      <c r="AI36" s="29">
        <v>0</v>
      </c>
      <c r="AJ36" s="29">
        <v>0</v>
      </c>
      <c r="AK36" s="29">
        <v>0</v>
      </c>
      <c r="AL36" s="29">
        <v>0</v>
      </c>
      <c r="AM36" s="29">
        <v>0</v>
      </c>
      <c r="AN36" s="29">
        <v>0</v>
      </c>
      <c r="AO36" s="29">
        <v>5.5790954201966995E-2</v>
      </c>
      <c r="AP36" s="29">
        <v>0</v>
      </c>
      <c r="AQ36" s="29">
        <v>0</v>
      </c>
      <c r="AR36" s="29">
        <v>0</v>
      </c>
      <c r="AS36" s="28">
        <v>5.5790954201966995E-2</v>
      </c>
      <c r="AU36" s="30">
        <v>2046</v>
      </c>
      <c r="AV36" s="31">
        <v>167.80821917808223</v>
      </c>
      <c r="AW36" s="31">
        <v>515.88020997400474</v>
      </c>
      <c r="AX36" s="31">
        <v>27.811090891951324</v>
      </c>
      <c r="AY36" s="31">
        <v>54.500479955961765</v>
      </c>
      <c r="AZ36" s="31">
        <v>0</v>
      </c>
      <c r="BA36" s="31">
        <v>0</v>
      </c>
      <c r="BB36" s="31">
        <v>0</v>
      </c>
      <c r="BC36" s="31">
        <v>0</v>
      </c>
      <c r="BD36" s="31">
        <v>0</v>
      </c>
      <c r="BE36" s="31">
        <v>0</v>
      </c>
      <c r="BF36" s="31">
        <v>766</v>
      </c>
      <c r="BH36" s="30">
        <v>2046</v>
      </c>
      <c r="BI36" s="31">
        <v>980</v>
      </c>
      <c r="BJ36" s="31">
        <v>3955.8480864037047</v>
      </c>
      <c r="BK36" s="31">
        <v>3.9583562270308902E-6</v>
      </c>
      <c r="BL36" s="31">
        <v>0</v>
      </c>
      <c r="BM36" s="31">
        <v>0</v>
      </c>
      <c r="BN36" s="31">
        <v>0</v>
      </c>
      <c r="BO36" s="31">
        <v>0</v>
      </c>
      <c r="BP36" s="31">
        <v>0</v>
      </c>
      <c r="BQ36" s="31">
        <v>0</v>
      </c>
      <c r="BR36" s="31">
        <v>0</v>
      </c>
      <c r="BS36" s="31">
        <v>0</v>
      </c>
      <c r="BT36" s="31">
        <v>0</v>
      </c>
      <c r="BU36" s="31">
        <v>8.4164338431946817E-7</v>
      </c>
      <c r="BV36" s="31">
        <v>0</v>
      </c>
      <c r="BW36" s="31">
        <v>0</v>
      </c>
      <c r="BX36" s="31">
        <v>0</v>
      </c>
      <c r="BY36" s="31">
        <v>0</v>
      </c>
      <c r="BZ36" s="31">
        <v>0</v>
      </c>
      <c r="CA36" s="31">
        <v>0</v>
      </c>
      <c r="CB36" s="31">
        <v>0</v>
      </c>
      <c r="CC36" s="32">
        <v>4935.8480912037048</v>
      </c>
      <c r="CD36" s="9">
        <v>4935.8480912037048</v>
      </c>
      <c r="CE36" s="30">
        <v>2046</v>
      </c>
      <c r="CF36" s="31">
        <v>883.39111980000018</v>
      </c>
      <c r="CG36" s="31">
        <v>3719.8817480497228</v>
      </c>
      <c r="CH36" s="31">
        <v>3.6804745125724507E-6</v>
      </c>
      <c r="CI36" s="31">
        <v>0</v>
      </c>
      <c r="CJ36" s="31">
        <v>0</v>
      </c>
      <c r="CK36" s="31">
        <v>0</v>
      </c>
      <c r="CL36" s="31">
        <v>0</v>
      </c>
      <c r="CM36" s="31">
        <v>0</v>
      </c>
      <c r="CN36" s="31">
        <v>0</v>
      </c>
      <c r="CO36" s="31">
        <v>0</v>
      </c>
      <c r="CP36" s="31">
        <v>0</v>
      </c>
      <c r="CQ36" s="31">
        <v>0</v>
      </c>
      <c r="CR36" s="31">
        <v>7.8255893279886158E-7</v>
      </c>
      <c r="CS36" s="31">
        <v>0</v>
      </c>
      <c r="CT36" s="31">
        <v>0</v>
      </c>
      <c r="CU36" s="31">
        <v>0</v>
      </c>
      <c r="CV36" s="31">
        <v>0</v>
      </c>
      <c r="CW36" s="31">
        <v>0</v>
      </c>
      <c r="CX36" s="31">
        <v>0</v>
      </c>
      <c r="CY36" s="31">
        <v>0</v>
      </c>
      <c r="CZ36" s="32">
        <v>4603.2728723127575</v>
      </c>
      <c r="DB36" s="30">
        <v>2046</v>
      </c>
      <c r="DC36" s="31">
        <v>0</v>
      </c>
      <c r="DD36" s="31">
        <v>0</v>
      </c>
      <c r="DE36" s="31">
        <v>4.6008435178856903E-8</v>
      </c>
      <c r="DF36" s="31">
        <v>0</v>
      </c>
      <c r="DG36" s="31">
        <v>0</v>
      </c>
      <c r="DH36" s="31">
        <v>0</v>
      </c>
      <c r="DI36" s="31">
        <v>0</v>
      </c>
      <c r="DJ36" s="31">
        <v>0</v>
      </c>
      <c r="DK36" s="31">
        <v>0</v>
      </c>
      <c r="DL36" s="31">
        <v>0</v>
      </c>
      <c r="DM36" s="31"/>
      <c r="DN36" s="31"/>
      <c r="DO36" s="31">
        <v>9.7825190231100957E-9</v>
      </c>
      <c r="DP36" s="31"/>
      <c r="DQ36" s="31"/>
      <c r="DR36" s="31"/>
      <c r="DS36" s="31"/>
      <c r="DT36" s="31"/>
      <c r="DU36" s="31"/>
      <c r="DV36" s="31">
        <v>0</v>
      </c>
      <c r="DW36" s="33">
        <v>5.5790954201966997E-8</v>
      </c>
      <c r="DZ36" s="34">
        <v>0.6610086928501463</v>
      </c>
      <c r="EA36" s="6">
        <v>5.5790954201966995E-2</v>
      </c>
      <c r="EB36" s="6">
        <v>0.60521773864817929</v>
      </c>
      <c r="EC36" s="3">
        <v>2046</v>
      </c>
      <c r="ED36" s="35">
        <v>6.0521773864817927E-7</v>
      </c>
    </row>
    <row r="37" spans="1:134" x14ac:dyDescent="0.2">
      <c r="A37" s="36">
        <v>2047</v>
      </c>
      <c r="B37" s="28">
        <v>0</v>
      </c>
      <c r="C37" s="28">
        <v>0</v>
      </c>
      <c r="D37" s="28">
        <v>0.5726544859828655</v>
      </c>
      <c r="E37" s="28">
        <v>0</v>
      </c>
      <c r="F37" s="28">
        <v>0</v>
      </c>
      <c r="G37" s="28">
        <v>0</v>
      </c>
      <c r="H37" s="28">
        <v>0</v>
      </c>
      <c r="I37" s="28">
        <v>0</v>
      </c>
      <c r="J37" s="28">
        <v>0</v>
      </c>
      <c r="K37" s="28">
        <v>0</v>
      </c>
      <c r="L37" s="28">
        <v>0</v>
      </c>
      <c r="M37" s="28">
        <v>0</v>
      </c>
      <c r="N37" s="28">
        <v>0</v>
      </c>
      <c r="O37" s="28">
        <v>0</v>
      </c>
      <c r="P37" s="28">
        <v>0</v>
      </c>
      <c r="Q37" s="28">
        <v>0</v>
      </c>
      <c r="R37" s="28">
        <v>0</v>
      </c>
      <c r="S37" s="28">
        <v>0</v>
      </c>
      <c r="T37" s="28">
        <v>0</v>
      </c>
      <c r="U37" s="28">
        <v>0</v>
      </c>
      <c r="V37" s="28">
        <v>0</v>
      </c>
      <c r="W37" s="28">
        <v>0</v>
      </c>
      <c r="X37" s="28">
        <v>0.10188366088516562</v>
      </c>
      <c r="Y37" s="28">
        <v>0</v>
      </c>
      <c r="Z37" s="28">
        <v>0</v>
      </c>
      <c r="AA37" s="28">
        <v>0</v>
      </c>
      <c r="AB37" s="28">
        <v>0</v>
      </c>
      <c r="AC37" s="28">
        <v>0</v>
      </c>
      <c r="AD37" s="28">
        <v>0</v>
      </c>
      <c r="AE37" s="28">
        <v>0</v>
      </c>
      <c r="AF37" s="28">
        <v>0.67453814686803115</v>
      </c>
      <c r="AH37" s="36">
        <v>2047</v>
      </c>
      <c r="AI37" s="29">
        <v>0</v>
      </c>
      <c r="AJ37" s="29">
        <v>0</v>
      </c>
      <c r="AK37" s="29">
        <v>0</v>
      </c>
      <c r="AL37" s="29">
        <v>0</v>
      </c>
      <c r="AM37" s="29">
        <v>0</v>
      </c>
      <c r="AN37" s="29">
        <v>0</v>
      </c>
      <c r="AO37" s="29">
        <v>5.634886328488109E-2</v>
      </c>
      <c r="AP37" s="29">
        <v>0</v>
      </c>
      <c r="AQ37" s="29">
        <v>0</v>
      </c>
      <c r="AR37" s="29">
        <v>0</v>
      </c>
      <c r="AS37" s="28">
        <v>5.634886328488109E-2</v>
      </c>
      <c r="AU37" s="30">
        <v>2047</v>
      </c>
      <c r="AV37" s="31">
        <v>167.80821917808223</v>
      </c>
      <c r="AW37" s="31">
        <v>517.58418042833546</v>
      </c>
      <c r="AX37" s="31">
        <v>27.963151217461569</v>
      </c>
      <c r="AY37" s="31">
        <v>52.644449176120901</v>
      </c>
      <c r="AZ37" s="31">
        <v>0</v>
      </c>
      <c r="BA37" s="31">
        <v>0</v>
      </c>
      <c r="BB37" s="31">
        <v>0</v>
      </c>
      <c r="BC37" s="31">
        <v>0</v>
      </c>
      <c r="BD37" s="31">
        <v>0</v>
      </c>
      <c r="BE37" s="31">
        <v>0</v>
      </c>
      <c r="BF37" s="31">
        <v>766.00000000000023</v>
      </c>
      <c r="BH37" s="30">
        <v>2047</v>
      </c>
      <c r="BI37" s="31">
        <v>980</v>
      </c>
      <c r="BJ37" s="31">
        <v>3955.8480864037047</v>
      </c>
      <c r="BK37" s="31">
        <v>3.9715068560326467E-6</v>
      </c>
      <c r="BL37" s="31">
        <v>0</v>
      </c>
      <c r="BM37" s="31">
        <v>0</v>
      </c>
      <c r="BN37" s="31">
        <v>0</v>
      </c>
      <c r="BO37" s="31">
        <v>0</v>
      </c>
      <c r="BP37" s="31">
        <v>0</v>
      </c>
      <c r="BQ37" s="31">
        <v>0</v>
      </c>
      <c r="BR37" s="31">
        <v>0</v>
      </c>
      <c r="BS37" s="31">
        <v>0</v>
      </c>
      <c r="BT37" s="31">
        <v>0</v>
      </c>
      <c r="BU37" s="31">
        <v>8.284927162094391E-7</v>
      </c>
      <c r="BV37" s="31">
        <v>0</v>
      </c>
      <c r="BW37" s="31">
        <v>0</v>
      </c>
      <c r="BX37" s="31">
        <v>0</v>
      </c>
      <c r="BY37" s="31">
        <v>0</v>
      </c>
      <c r="BZ37" s="31">
        <v>0</v>
      </c>
      <c r="CA37" s="31">
        <v>0</v>
      </c>
      <c r="CB37" s="31">
        <v>0</v>
      </c>
      <c r="CC37" s="32">
        <v>4935.8480912037039</v>
      </c>
      <c r="CD37" s="9">
        <v>4935.8480912037039</v>
      </c>
      <c r="CE37" s="30">
        <v>2047</v>
      </c>
      <c r="CF37" s="31">
        <v>883.39111980000018</v>
      </c>
      <c r="CG37" s="31">
        <v>3719.8817480497223</v>
      </c>
      <c r="CH37" s="31">
        <v>3.692701950450513E-6</v>
      </c>
      <c r="CI37" s="31">
        <v>0</v>
      </c>
      <c r="CJ37" s="31">
        <v>0</v>
      </c>
      <c r="CK37" s="31">
        <v>0</v>
      </c>
      <c r="CL37" s="31">
        <v>0</v>
      </c>
      <c r="CM37" s="31">
        <v>0</v>
      </c>
      <c r="CN37" s="31">
        <v>0</v>
      </c>
      <c r="CO37" s="31">
        <v>0</v>
      </c>
      <c r="CP37" s="31">
        <v>0</v>
      </c>
      <c r="CQ37" s="31">
        <v>0</v>
      </c>
      <c r="CR37" s="31">
        <v>7.7033145855797812E-7</v>
      </c>
      <c r="CS37" s="31">
        <v>0</v>
      </c>
      <c r="CT37" s="31">
        <v>0</v>
      </c>
      <c r="CU37" s="31">
        <v>0</v>
      </c>
      <c r="CV37" s="31">
        <v>0</v>
      </c>
      <c r="CW37" s="31">
        <v>0</v>
      </c>
      <c r="CX37" s="31">
        <v>0</v>
      </c>
      <c r="CY37" s="31">
        <v>0</v>
      </c>
      <c r="CZ37" s="32">
        <v>4603.2728723127557</v>
      </c>
      <c r="DB37" s="30">
        <v>2047</v>
      </c>
      <c r="DC37" s="31">
        <v>0</v>
      </c>
      <c r="DD37" s="31">
        <v>0</v>
      </c>
      <c r="DE37" s="31">
        <v>4.6622899335180345E-8</v>
      </c>
      <c r="DF37" s="31">
        <v>0</v>
      </c>
      <c r="DG37" s="31">
        <v>0</v>
      </c>
      <c r="DH37" s="31">
        <v>0</v>
      </c>
      <c r="DI37" s="31">
        <v>0</v>
      </c>
      <c r="DJ37" s="31">
        <v>0</v>
      </c>
      <c r="DK37" s="31">
        <v>0</v>
      </c>
      <c r="DL37" s="31">
        <v>0</v>
      </c>
      <c r="DM37" s="31"/>
      <c r="DN37" s="31"/>
      <c r="DO37" s="31">
        <v>9.7259639497007325E-9</v>
      </c>
      <c r="DP37" s="31"/>
      <c r="DQ37" s="31"/>
      <c r="DR37" s="31"/>
      <c r="DS37" s="31"/>
      <c r="DT37" s="31"/>
      <c r="DU37" s="31"/>
      <c r="DV37" s="31">
        <v>0</v>
      </c>
      <c r="DW37" s="33">
        <v>5.6348863284881079E-8</v>
      </c>
      <c r="DZ37" s="34">
        <v>0.67453814686803115</v>
      </c>
      <c r="EA37" s="6">
        <v>5.634886328488109E-2</v>
      </c>
      <c r="EB37" s="6">
        <v>0.61818928358315006</v>
      </c>
      <c r="EC37" s="3">
        <v>2047</v>
      </c>
      <c r="ED37" s="35">
        <v>6.1818928358315005E-7</v>
      </c>
    </row>
    <row r="38" spans="1:134" x14ac:dyDescent="0.2">
      <c r="A38" s="36">
        <v>2048</v>
      </c>
      <c r="B38" s="28">
        <v>0</v>
      </c>
      <c r="C38" s="28">
        <v>0</v>
      </c>
      <c r="D38" s="28">
        <v>0.58410759346611174</v>
      </c>
      <c r="E38" s="28">
        <v>0</v>
      </c>
      <c r="F38" s="28">
        <v>0</v>
      </c>
      <c r="G38" s="28">
        <v>0</v>
      </c>
      <c r="H38" s="28">
        <v>0</v>
      </c>
      <c r="I38" s="28">
        <v>0</v>
      </c>
      <c r="J38" s="28">
        <v>0</v>
      </c>
      <c r="K38" s="28">
        <v>0</v>
      </c>
      <c r="L38" s="28">
        <v>0</v>
      </c>
      <c r="M38" s="28">
        <v>0</v>
      </c>
      <c r="N38" s="28">
        <v>0</v>
      </c>
      <c r="O38" s="28">
        <v>0</v>
      </c>
      <c r="P38" s="28">
        <v>0</v>
      </c>
      <c r="Q38" s="28">
        <v>0</v>
      </c>
      <c r="R38" s="28">
        <v>0</v>
      </c>
      <c r="S38" s="28">
        <v>0</v>
      </c>
      <c r="T38" s="28">
        <v>0</v>
      </c>
      <c r="U38" s="28">
        <v>0</v>
      </c>
      <c r="V38" s="28">
        <v>0</v>
      </c>
      <c r="W38" s="28">
        <v>0</v>
      </c>
      <c r="X38" s="28">
        <v>0.10392134182368327</v>
      </c>
      <c r="Y38" s="28">
        <v>0</v>
      </c>
      <c r="Z38" s="28">
        <v>0</v>
      </c>
      <c r="AA38" s="28">
        <v>0</v>
      </c>
      <c r="AB38" s="28">
        <v>0</v>
      </c>
      <c r="AC38" s="28">
        <v>0</v>
      </c>
      <c r="AD38" s="28">
        <v>0</v>
      </c>
      <c r="AE38" s="28">
        <v>0</v>
      </c>
      <c r="AF38" s="28">
        <v>0.68802893528979503</v>
      </c>
      <c r="AH38" s="36">
        <v>2048</v>
      </c>
      <c r="AI38" s="29">
        <v>0</v>
      </c>
      <c r="AJ38" s="29">
        <v>0</v>
      </c>
      <c r="AK38" s="29">
        <v>0</v>
      </c>
      <c r="AL38" s="29">
        <v>0</v>
      </c>
      <c r="AM38" s="29">
        <v>0</v>
      </c>
      <c r="AN38" s="29">
        <v>0</v>
      </c>
      <c r="AO38" s="29">
        <v>5.6912353939662964E-2</v>
      </c>
      <c r="AP38" s="29">
        <v>0</v>
      </c>
      <c r="AQ38" s="29">
        <v>0</v>
      </c>
      <c r="AR38" s="29">
        <v>0</v>
      </c>
      <c r="AS38" s="28">
        <v>5.6912353939662964E-2</v>
      </c>
      <c r="AU38" s="30">
        <v>2048</v>
      </c>
      <c r="AV38" s="31">
        <v>167.80821917808223</v>
      </c>
      <c r="AW38" s="31">
        <v>519.29069564814279</v>
      </c>
      <c r="AX38" s="31">
        <v>28.115211542971792</v>
      </c>
      <c r="AY38" s="31">
        <v>50.785873630803387</v>
      </c>
      <c r="AZ38" s="31">
        <v>0</v>
      </c>
      <c r="BA38" s="31">
        <v>0</v>
      </c>
      <c r="BB38" s="31">
        <v>0</v>
      </c>
      <c r="BC38" s="31">
        <v>0</v>
      </c>
      <c r="BD38" s="31">
        <v>0</v>
      </c>
      <c r="BE38" s="31">
        <v>0</v>
      </c>
      <c r="BF38" s="31">
        <v>766.00000000000023</v>
      </c>
      <c r="BH38" s="30">
        <v>2048</v>
      </c>
      <c r="BI38" s="31">
        <v>980</v>
      </c>
      <c r="BJ38" s="31">
        <v>3955.8480864037047</v>
      </c>
      <c r="BK38" s="31">
        <v>3.9715069697194844E-6</v>
      </c>
      <c r="BL38" s="31">
        <v>0</v>
      </c>
      <c r="BM38" s="31">
        <v>0</v>
      </c>
      <c r="BN38" s="31">
        <v>0</v>
      </c>
      <c r="BO38" s="31">
        <v>0</v>
      </c>
      <c r="BP38" s="31">
        <v>0</v>
      </c>
      <c r="BQ38" s="31">
        <v>0</v>
      </c>
      <c r="BR38" s="31">
        <v>0</v>
      </c>
      <c r="BS38" s="31">
        <v>0</v>
      </c>
      <c r="BT38" s="31">
        <v>0</v>
      </c>
      <c r="BU38" s="31">
        <v>8.2849277305285796E-7</v>
      </c>
      <c r="BV38" s="31">
        <v>0</v>
      </c>
      <c r="BW38" s="31">
        <v>0</v>
      </c>
      <c r="BX38" s="31">
        <v>0</v>
      </c>
      <c r="BY38" s="31">
        <v>0</v>
      </c>
      <c r="BZ38" s="31">
        <v>0</v>
      </c>
      <c r="CA38" s="31">
        <v>0</v>
      </c>
      <c r="CB38" s="31">
        <v>0</v>
      </c>
      <c r="CC38" s="32">
        <v>4935.8480912037039</v>
      </c>
      <c r="CD38" s="9">
        <v>4935.8480912037039</v>
      </c>
      <c r="CE38" s="30">
        <v>2048</v>
      </c>
      <c r="CF38" s="31">
        <v>883.39111980000018</v>
      </c>
      <c r="CG38" s="31">
        <v>3719.8817480497228</v>
      </c>
      <c r="CH38" s="31">
        <v>3.6927020561563878E-6</v>
      </c>
      <c r="CI38" s="31">
        <v>0</v>
      </c>
      <c r="CJ38" s="31">
        <v>0</v>
      </c>
      <c r="CK38" s="31">
        <v>0</v>
      </c>
      <c r="CL38" s="31">
        <v>0</v>
      </c>
      <c r="CM38" s="31">
        <v>0</v>
      </c>
      <c r="CN38" s="31">
        <v>0</v>
      </c>
      <c r="CO38" s="31">
        <v>0</v>
      </c>
      <c r="CP38" s="31">
        <v>0</v>
      </c>
      <c r="CQ38" s="31">
        <v>0</v>
      </c>
      <c r="CR38" s="31">
        <v>7.7033151141091561E-7</v>
      </c>
      <c r="CS38" s="31">
        <v>0</v>
      </c>
      <c r="CT38" s="31">
        <v>0</v>
      </c>
      <c r="CU38" s="31">
        <v>0</v>
      </c>
      <c r="CV38" s="31">
        <v>0</v>
      </c>
      <c r="CW38" s="31">
        <v>0</v>
      </c>
      <c r="CX38" s="31">
        <v>0</v>
      </c>
      <c r="CY38" s="31">
        <v>0</v>
      </c>
      <c r="CZ38" s="32">
        <v>4603.2728723127566</v>
      </c>
      <c r="DB38" s="30">
        <v>2048</v>
      </c>
      <c r="DC38" s="31">
        <v>0</v>
      </c>
      <c r="DD38" s="31">
        <v>0</v>
      </c>
      <c r="DE38" s="31">
        <v>4.7089129676487526E-8</v>
      </c>
      <c r="DF38" s="31">
        <v>0</v>
      </c>
      <c r="DG38" s="31">
        <v>0</v>
      </c>
      <c r="DH38" s="31">
        <v>0</v>
      </c>
      <c r="DI38" s="31">
        <v>0</v>
      </c>
      <c r="DJ38" s="31">
        <v>0</v>
      </c>
      <c r="DK38" s="31">
        <v>0</v>
      </c>
      <c r="DL38" s="31">
        <v>0</v>
      </c>
      <c r="DM38" s="31"/>
      <c r="DN38" s="31"/>
      <c r="DO38" s="31">
        <v>9.8232242631754329E-9</v>
      </c>
      <c r="DP38" s="31"/>
      <c r="DQ38" s="31"/>
      <c r="DR38" s="31"/>
      <c r="DS38" s="31"/>
      <c r="DT38" s="31"/>
      <c r="DU38" s="31"/>
      <c r="DV38" s="31">
        <v>0</v>
      </c>
      <c r="DW38" s="33">
        <v>5.6912353939662959E-8</v>
      </c>
      <c r="DZ38" s="34">
        <v>0.68802893528979503</v>
      </c>
      <c r="EA38" s="6">
        <v>5.6912353939662964E-2</v>
      </c>
      <c r="EB38" s="6">
        <v>0.63111658135013204</v>
      </c>
      <c r="EC38" s="3">
        <v>2048</v>
      </c>
      <c r="ED38" s="35">
        <v>6.3111658135013207E-7</v>
      </c>
    </row>
    <row r="39" spans="1:134" x14ac:dyDescent="0.2">
      <c r="A39" s="36">
        <v>2049</v>
      </c>
      <c r="B39" s="28">
        <v>0</v>
      </c>
      <c r="C39" s="28">
        <v>0</v>
      </c>
      <c r="D39" s="28">
        <v>0.59762614104680489</v>
      </c>
      <c r="E39" s="28">
        <v>0</v>
      </c>
      <c r="F39" s="28">
        <v>0</v>
      </c>
      <c r="G39" s="28">
        <v>0</v>
      </c>
      <c r="H39" s="28">
        <v>0</v>
      </c>
      <c r="I39" s="28">
        <v>0</v>
      </c>
      <c r="J39" s="28">
        <v>0</v>
      </c>
      <c r="K39" s="28">
        <v>0</v>
      </c>
      <c r="L39" s="28">
        <v>0</v>
      </c>
      <c r="M39" s="28">
        <v>0</v>
      </c>
      <c r="N39" s="28">
        <v>0</v>
      </c>
      <c r="O39" s="28">
        <v>0</v>
      </c>
      <c r="P39" s="28">
        <v>0</v>
      </c>
      <c r="Q39" s="28">
        <v>0</v>
      </c>
      <c r="R39" s="28">
        <v>0</v>
      </c>
      <c r="S39" s="28">
        <v>0</v>
      </c>
      <c r="T39" s="28">
        <v>0</v>
      </c>
      <c r="U39" s="28">
        <v>0</v>
      </c>
      <c r="V39" s="28">
        <v>0</v>
      </c>
      <c r="W39" s="28">
        <v>0</v>
      </c>
      <c r="X39" s="28">
        <v>0.10425045760684824</v>
      </c>
      <c r="Y39" s="28">
        <v>0</v>
      </c>
      <c r="Z39" s="28">
        <v>0</v>
      </c>
      <c r="AA39" s="28">
        <v>0</v>
      </c>
      <c r="AB39" s="28">
        <v>0</v>
      </c>
      <c r="AC39" s="28">
        <v>0</v>
      </c>
      <c r="AD39" s="28">
        <v>0</v>
      </c>
      <c r="AE39" s="28">
        <v>0</v>
      </c>
      <c r="AF39" s="28">
        <v>0.70187659865365315</v>
      </c>
      <c r="AH39" s="36">
        <v>2049</v>
      </c>
      <c r="AI39" s="29">
        <v>0</v>
      </c>
      <c r="AJ39" s="29">
        <v>0</v>
      </c>
      <c r="AK39" s="29">
        <v>0</v>
      </c>
      <c r="AL39" s="29">
        <v>0</v>
      </c>
      <c r="AM39" s="29">
        <v>0</v>
      </c>
      <c r="AN39" s="29">
        <v>0</v>
      </c>
      <c r="AO39" s="29">
        <v>5.7481477691443426E-2</v>
      </c>
      <c r="AP39" s="29">
        <v>0</v>
      </c>
      <c r="AQ39" s="29">
        <v>0</v>
      </c>
      <c r="AR39" s="29">
        <v>0</v>
      </c>
      <c r="AS39" s="28">
        <v>5.7481477691443426E-2</v>
      </c>
      <c r="AU39" s="30">
        <v>2049</v>
      </c>
      <c r="AV39" s="31">
        <v>167.80821917808223</v>
      </c>
      <c r="AW39" s="31">
        <v>520.98228616231643</v>
      </c>
      <c r="AX39" s="31">
        <v>28.267271868482027</v>
      </c>
      <c r="AY39" s="31">
        <v>48.942222791119399</v>
      </c>
      <c r="AZ39" s="31">
        <v>0</v>
      </c>
      <c r="BA39" s="31">
        <v>0</v>
      </c>
      <c r="BB39" s="31">
        <v>0</v>
      </c>
      <c r="BC39" s="31">
        <v>0</v>
      </c>
      <c r="BD39" s="31">
        <v>0</v>
      </c>
      <c r="BE39" s="31">
        <v>0</v>
      </c>
      <c r="BF39" s="31">
        <v>766.00000000000011</v>
      </c>
      <c r="BH39" s="30">
        <v>2049</v>
      </c>
      <c r="BI39" s="31">
        <v>980</v>
      </c>
      <c r="BJ39" s="31">
        <v>3955.8480864037047</v>
      </c>
      <c r="BK39" s="31">
        <v>3.9846576555646605E-6</v>
      </c>
      <c r="BL39" s="31">
        <v>0</v>
      </c>
      <c r="BM39" s="31">
        <v>0</v>
      </c>
      <c r="BN39" s="31">
        <v>0</v>
      </c>
      <c r="BO39" s="31">
        <v>0</v>
      </c>
      <c r="BP39" s="31">
        <v>0</v>
      </c>
      <c r="BQ39" s="31">
        <v>0</v>
      </c>
      <c r="BR39" s="31">
        <v>0</v>
      </c>
      <c r="BS39" s="31">
        <v>0</v>
      </c>
      <c r="BT39" s="31">
        <v>0</v>
      </c>
      <c r="BU39" s="31">
        <v>8.1534210494282888E-7</v>
      </c>
      <c r="BV39" s="31">
        <v>0</v>
      </c>
      <c r="BW39" s="31">
        <v>0</v>
      </c>
      <c r="BX39" s="31">
        <v>0</v>
      </c>
      <c r="BY39" s="31">
        <v>0</v>
      </c>
      <c r="BZ39" s="31">
        <v>0</v>
      </c>
      <c r="CA39" s="31">
        <v>0</v>
      </c>
      <c r="CB39" s="31">
        <v>0</v>
      </c>
      <c r="CC39" s="32">
        <v>4935.8480912037039</v>
      </c>
      <c r="CD39" s="9">
        <v>4935.8480912037039</v>
      </c>
      <c r="CE39" s="30">
        <v>2049</v>
      </c>
      <c r="CF39" s="31">
        <v>883.39111980000018</v>
      </c>
      <c r="CG39" s="31">
        <v>3719.8817480497228</v>
      </c>
      <c r="CH39" s="31">
        <v>3.7049295468873883E-6</v>
      </c>
      <c r="CI39" s="31">
        <v>0</v>
      </c>
      <c r="CJ39" s="31">
        <v>0</v>
      </c>
      <c r="CK39" s="31">
        <v>0</v>
      </c>
      <c r="CL39" s="31">
        <v>0</v>
      </c>
      <c r="CM39" s="31">
        <v>0</v>
      </c>
      <c r="CN39" s="31">
        <v>0</v>
      </c>
      <c r="CO39" s="31">
        <v>0</v>
      </c>
      <c r="CP39" s="31">
        <v>0</v>
      </c>
      <c r="CQ39" s="31">
        <v>0</v>
      </c>
      <c r="CR39" s="31">
        <v>7.5810403717003204E-7</v>
      </c>
      <c r="CS39" s="31">
        <v>0</v>
      </c>
      <c r="CT39" s="31">
        <v>0</v>
      </c>
      <c r="CU39" s="31">
        <v>0</v>
      </c>
      <c r="CV39" s="31">
        <v>0</v>
      </c>
      <c r="CW39" s="31">
        <v>0</v>
      </c>
      <c r="CX39" s="31">
        <v>0</v>
      </c>
      <c r="CY39" s="31">
        <v>0</v>
      </c>
      <c r="CZ39" s="32">
        <v>4603.2728723127566</v>
      </c>
      <c r="DB39" s="30">
        <v>2049</v>
      </c>
      <c r="DC39" s="31">
        <v>0</v>
      </c>
      <c r="DD39" s="31">
        <v>0</v>
      </c>
      <c r="DE39" s="31">
        <v>4.7717504492575895E-8</v>
      </c>
      <c r="DF39" s="31">
        <v>0</v>
      </c>
      <c r="DG39" s="31">
        <v>0</v>
      </c>
      <c r="DH39" s="31">
        <v>0</v>
      </c>
      <c r="DI39" s="31">
        <v>0</v>
      </c>
      <c r="DJ39" s="31">
        <v>0</v>
      </c>
      <c r="DK39" s="31">
        <v>0</v>
      </c>
      <c r="DL39" s="31">
        <v>0</v>
      </c>
      <c r="DM39" s="31"/>
      <c r="DN39" s="31"/>
      <c r="DO39" s="31">
        <v>9.7639731988675404E-9</v>
      </c>
      <c r="DP39" s="31"/>
      <c r="DQ39" s="31"/>
      <c r="DR39" s="31"/>
      <c r="DS39" s="31"/>
      <c r="DT39" s="31"/>
      <c r="DU39" s="31"/>
      <c r="DV39" s="31">
        <v>0</v>
      </c>
      <c r="DW39" s="33">
        <v>5.7481477691443437E-8</v>
      </c>
      <c r="DZ39" s="34">
        <v>0.70187659865365315</v>
      </c>
      <c r="EA39" s="6">
        <v>5.7481477691443426E-2</v>
      </c>
      <c r="EB39" s="6">
        <v>0.64439512096220974</v>
      </c>
      <c r="EC39" s="3">
        <v>2049</v>
      </c>
      <c r="ED39" s="35">
        <v>6.4439512096220974E-7</v>
      </c>
    </row>
    <row r="40" spans="1:134" x14ac:dyDescent="0.2">
      <c r="A40" s="36">
        <v>2050</v>
      </c>
      <c r="B40" s="28">
        <v>0</v>
      </c>
      <c r="C40" s="28">
        <v>0</v>
      </c>
      <c r="D40" s="28">
        <v>0.60582765397142746</v>
      </c>
      <c r="E40" s="28">
        <v>0</v>
      </c>
      <c r="F40" s="28">
        <v>0</v>
      </c>
      <c r="G40" s="28">
        <v>0</v>
      </c>
      <c r="H40" s="28">
        <v>0</v>
      </c>
      <c r="I40" s="28">
        <v>0</v>
      </c>
      <c r="J40" s="28">
        <v>0</v>
      </c>
      <c r="K40" s="28">
        <v>0</v>
      </c>
      <c r="L40" s="28">
        <v>0</v>
      </c>
      <c r="M40" s="28">
        <v>0</v>
      </c>
      <c r="N40" s="28">
        <v>0</v>
      </c>
      <c r="O40" s="28">
        <v>0</v>
      </c>
      <c r="P40" s="28">
        <v>0</v>
      </c>
      <c r="Q40" s="28">
        <v>0</v>
      </c>
      <c r="R40" s="28">
        <v>0</v>
      </c>
      <c r="S40" s="28">
        <v>0</v>
      </c>
      <c r="T40" s="28">
        <v>0</v>
      </c>
      <c r="U40" s="28">
        <v>0</v>
      </c>
      <c r="V40" s="28">
        <v>0</v>
      </c>
      <c r="W40" s="28">
        <v>0</v>
      </c>
      <c r="X40" s="28">
        <v>0.10966943169037081</v>
      </c>
      <c r="Y40" s="28">
        <v>0</v>
      </c>
      <c r="Z40" s="28">
        <v>0</v>
      </c>
      <c r="AA40" s="28">
        <v>0</v>
      </c>
      <c r="AB40" s="28">
        <v>0</v>
      </c>
      <c r="AC40" s="28">
        <v>0</v>
      </c>
      <c r="AD40" s="28">
        <v>0</v>
      </c>
      <c r="AE40" s="28">
        <v>0</v>
      </c>
      <c r="AF40" s="28">
        <v>0.71549708566179826</v>
      </c>
      <c r="AH40" s="36">
        <v>2050</v>
      </c>
      <c r="AI40" s="29">
        <v>0</v>
      </c>
      <c r="AJ40" s="29">
        <v>0</v>
      </c>
      <c r="AK40" s="29">
        <v>0</v>
      </c>
      <c r="AL40" s="29">
        <v>0</v>
      </c>
      <c r="AM40" s="29">
        <v>0</v>
      </c>
      <c r="AN40" s="29">
        <v>0</v>
      </c>
      <c r="AO40" s="29">
        <v>5.8056292039342511E-2</v>
      </c>
      <c r="AP40" s="29">
        <v>0</v>
      </c>
      <c r="AQ40" s="29">
        <v>0</v>
      </c>
      <c r="AR40" s="29">
        <v>0</v>
      </c>
      <c r="AS40" s="28">
        <v>5.8056292039342511E-2</v>
      </c>
      <c r="AU40" s="30">
        <v>2050</v>
      </c>
      <c r="AV40" s="31">
        <v>167.80821917808223</v>
      </c>
      <c r="AW40" s="31">
        <v>522.6767653291937</v>
      </c>
      <c r="AX40" s="31">
        <v>28.419332193992258</v>
      </c>
      <c r="AY40" s="31">
        <v>47.095683298731863</v>
      </c>
      <c r="AZ40" s="31">
        <v>0</v>
      </c>
      <c r="BA40" s="31">
        <v>0</v>
      </c>
      <c r="BB40" s="31">
        <v>0</v>
      </c>
      <c r="BC40" s="31">
        <v>0</v>
      </c>
      <c r="BD40" s="31">
        <v>0</v>
      </c>
      <c r="BE40" s="31">
        <v>0</v>
      </c>
      <c r="BF40" s="31">
        <v>766</v>
      </c>
      <c r="BH40" s="30">
        <v>2050</v>
      </c>
      <c r="BI40" s="31">
        <v>980</v>
      </c>
      <c r="BJ40" s="31">
        <v>3955.8480864037047</v>
      </c>
      <c r="BK40" s="31">
        <v>3.958356340717728E-6</v>
      </c>
      <c r="BL40" s="31">
        <v>0</v>
      </c>
      <c r="BM40" s="31">
        <v>0</v>
      </c>
      <c r="BN40" s="31">
        <v>0</v>
      </c>
      <c r="BO40" s="31">
        <v>0</v>
      </c>
      <c r="BP40" s="31">
        <v>0</v>
      </c>
      <c r="BQ40" s="31">
        <v>0</v>
      </c>
      <c r="BR40" s="31">
        <v>0</v>
      </c>
      <c r="BS40" s="31">
        <v>0</v>
      </c>
      <c r="BT40" s="31">
        <v>0</v>
      </c>
      <c r="BU40" s="31">
        <v>8.4164338431946817E-7</v>
      </c>
      <c r="BV40" s="31">
        <v>0</v>
      </c>
      <c r="BW40" s="31">
        <v>0</v>
      </c>
      <c r="BX40" s="31">
        <v>0</v>
      </c>
      <c r="BY40" s="31">
        <v>0</v>
      </c>
      <c r="BZ40" s="31">
        <v>0</v>
      </c>
      <c r="CA40" s="31">
        <v>0</v>
      </c>
      <c r="CB40" s="31">
        <v>0</v>
      </c>
      <c r="CC40" s="32">
        <v>4935.8480912037048</v>
      </c>
      <c r="CD40" s="9">
        <v>4935.8480912037048</v>
      </c>
      <c r="CE40" s="30">
        <v>2050</v>
      </c>
      <c r="CF40" s="31">
        <v>883.39111980000018</v>
      </c>
      <c r="CG40" s="31">
        <v>3719.8817480497223</v>
      </c>
      <c r="CH40" s="31">
        <v>3.6804746182783255E-6</v>
      </c>
      <c r="CI40" s="31">
        <v>0</v>
      </c>
      <c r="CJ40" s="31">
        <v>0</v>
      </c>
      <c r="CK40" s="31">
        <v>0</v>
      </c>
      <c r="CL40" s="31">
        <v>0</v>
      </c>
      <c r="CM40" s="31">
        <v>0</v>
      </c>
      <c r="CN40" s="31">
        <v>0</v>
      </c>
      <c r="CO40" s="31">
        <v>0</v>
      </c>
      <c r="CP40" s="31">
        <v>0</v>
      </c>
      <c r="CQ40" s="31">
        <v>0</v>
      </c>
      <c r="CR40" s="31">
        <v>7.8255893279886158E-7</v>
      </c>
      <c r="CS40" s="31">
        <v>0</v>
      </c>
      <c r="CT40" s="31">
        <v>0</v>
      </c>
      <c r="CU40" s="31">
        <v>0</v>
      </c>
      <c r="CV40" s="31">
        <v>0</v>
      </c>
      <c r="CW40" s="31">
        <v>0</v>
      </c>
      <c r="CX40" s="31">
        <v>0</v>
      </c>
      <c r="CY40" s="31">
        <v>0</v>
      </c>
      <c r="CZ40" s="32">
        <v>4603.2728723127566</v>
      </c>
      <c r="DB40" s="30">
        <v>2050</v>
      </c>
      <c r="DC40" s="31">
        <v>0</v>
      </c>
      <c r="DD40" s="31">
        <v>0</v>
      </c>
      <c r="DE40" s="31">
        <v>4.7876563515992866E-8</v>
      </c>
      <c r="DF40" s="31">
        <v>0</v>
      </c>
      <c r="DG40" s="31">
        <v>0</v>
      </c>
      <c r="DH40" s="31">
        <v>0</v>
      </c>
      <c r="DI40" s="31">
        <v>0</v>
      </c>
      <c r="DJ40" s="31">
        <v>0</v>
      </c>
      <c r="DK40" s="31">
        <v>0</v>
      </c>
      <c r="DL40" s="31">
        <v>0</v>
      </c>
      <c r="DM40" s="31"/>
      <c r="DN40" s="31"/>
      <c r="DO40" s="31">
        <v>1.0179728523349653E-8</v>
      </c>
      <c r="DP40" s="31"/>
      <c r="DQ40" s="31"/>
      <c r="DR40" s="31"/>
      <c r="DS40" s="31"/>
      <c r="DT40" s="31"/>
      <c r="DU40" s="31"/>
      <c r="DV40" s="31">
        <v>0</v>
      </c>
      <c r="DW40" s="33">
        <v>5.8056292039342517E-8</v>
      </c>
      <c r="DZ40" s="34">
        <v>0.71549708566179826</v>
      </c>
      <c r="EA40" s="6">
        <v>5.8056292039342511E-2</v>
      </c>
      <c r="EB40" s="6">
        <v>0.65744079362245578</v>
      </c>
      <c r="EC40" s="3">
        <v>2050</v>
      </c>
      <c r="ED40" s="35">
        <v>6.5744079362245583E-7</v>
      </c>
    </row>
    <row r="41" spans="1:134" x14ac:dyDescent="0.2">
      <c r="A41" s="36">
        <v>2051</v>
      </c>
      <c r="B41" s="28">
        <v>0</v>
      </c>
      <c r="C41" s="28">
        <v>0</v>
      </c>
      <c r="D41" s="28">
        <v>0.61985965896451467</v>
      </c>
      <c r="E41" s="28">
        <v>0</v>
      </c>
      <c r="F41" s="28">
        <v>0</v>
      </c>
      <c r="G41" s="28">
        <v>0</v>
      </c>
      <c r="H41" s="28">
        <v>0</v>
      </c>
      <c r="I41" s="28">
        <v>0</v>
      </c>
      <c r="J41" s="28">
        <v>0</v>
      </c>
      <c r="K41" s="28">
        <v>0</v>
      </c>
      <c r="L41" s="28">
        <v>0</v>
      </c>
      <c r="M41" s="28">
        <v>0</v>
      </c>
      <c r="N41" s="28">
        <v>0</v>
      </c>
      <c r="O41" s="28">
        <v>0</v>
      </c>
      <c r="P41" s="28">
        <v>0</v>
      </c>
      <c r="Q41" s="28">
        <v>0</v>
      </c>
      <c r="R41" s="28">
        <v>0</v>
      </c>
      <c r="S41" s="28">
        <v>0</v>
      </c>
      <c r="T41" s="28">
        <v>0</v>
      </c>
      <c r="U41" s="28">
        <v>0</v>
      </c>
      <c r="V41" s="28">
        <v>0</v>
      </c>
      <c r="W41" s="28">
        <v>0</v>
      </c>
      <c r="X41" s="28">
        <v>0.11028215112063736</v>
      </c>
      <c r="Y41" s="28">
        <v>0</v>
      </c>
      <c r="Z41" s="28">
        <v>0</v>
      </c>
      <c r="AA41" s="28">
        <v>0</v>
      </c>
      <c r="AB41" s="28">
        <v>0</v>
      </c>
      <c r="AC41" s="28">
        <v>0</v>
      </c>
      <c r="AD41" s="28">
        <v>0</v>
      </c>
      <c r="AE41" s="28">
        <v>0</v>
      </c>
      <c r="AF41" s="28">
        <v>0.730141810085152</v>
      </c>
      <c r="AH41" s="36">
        <v>2051</v>
      </c>
      <c r="AI41" s="29">
        <v>0</v>
      </c>
      <c r="AJ41" s="29">
        <v>0</v>
      </c>
      <c r="AK41" s="29">
        <v>0</v>
      </c>
      <c r="AL41" s="29">
        <v>0</v>
      </c>
      <c r="AM41" s="29">
        <v>0</v>
      </c>
      <c r="AN41" s="29">
        <v>0</v>
      </c>
      <c r="AO41" s="29">
        <v>5.863685517638869E-2</v>
      </c>
      <c r="AP41" s="29">
        <v>0</v>
      </c>
      <c r="AQ41" s="29">
        <v>0</v>
      </c>
      <c r="AR41" s="29">
        <v>0</v>
      </c>
      <c r="AS41" s="28">
        <v>5.863685517638869E-2</v>
      </c>
      <c r="AU41" s="30">
        <v>2051</v>
      </c>
      <c r="AV41" s="31">
        <v>167.80821917808223</v>
      </c>
      <c r="AW41" s="31">
        <v>524.37213860285999</v>
      </c>
      <c r="AX41" s="31">
        <v>28.571392519502492</v>
      </c>
      <c r="AY41" s="31">
        <v>45.248249699555437</v>
      </c>
      <c r="AZ41" s="31">
        <v>0</v>
      </c>
      <c r="BA41" s="31">
        <v>0</v>
      </c>
      <c r="BB41" s="31">
        <v>0</v>
      </c>
      <c r="BC41" s="31">
        <v>0</v>
      </c>
      <c r="BD41" s="31">
        <v>0</v>
      </c>
      <c r="BE41" s="31">
        <v>0</v>
      </c>
      <c r="BF41" s="31">
        <v>766.00000000000023</v>
      </c>
      <c r="BH41" s="30">
        <v>2051</v>
      </c>
      <c r="BI41" s="31">
        <v>980</v>
      </c>
      <c r="BJ41" s="31">
        <v>3955.8480864037047</v>
      </c>
      <c r="BK41" s="31">
        <v>3.9715070265629032E-6</v>
      </c>
      <c r="BL41" s="31">
        <v>0</v>
      </c>
      <c r="BM41" s="31">
        <v>0</v>
      </c>
      <c r="BN41" s="31">
        <v>0</v>
      </c>
      <c r="BO41" s="31">
        <v>0</v>
      </c>
      <c r="BP41" s="31">
        <v>0</v>
      </c>
      <c r="BQ41" s="31">
        <v>0</v>
      </c>
      <c r="BR41" s="31">
        <v>0</v>
      </c>
      <c r="BS41" s="31">
        <v>0</v>
      </c>
      <c r="BT41" s="31">
        <v>0</v>
      </c>
      <c r="BU41" s="31">
        <v>8.284927162094391E-7</v>
      </c>
      <c r="BV41" s="31">
        <v>0</v>
      </c>
      <c r="BW41" s="31">
        <v>0</v>
      </c>
      <c r="BX41" s="31">
        <v>0</v>
      </c>
      <c r="BY41" s="31">
        <v>0</v>
      </c>
      <c r="BZ41" s="31">
        <v>0</v>
      </c>
      <c r="CA41" s="31">
        <v>0</v>
      </c>
      <c r="CB41" s="31">
        <v>0</v>
      </c>
      <c r="CC41" s="32">
        <v>4935.8480912037039</v>
      </c>
      <c r="CD41" s="9">
        <v>4935.8480912037039</v>
      </c>
      <c r="CE41" s="30">
        <v>2051</v>
      </c>
      <c r="CF41" s="31">
        <v>883.39111980000018</v>
      </c>
      <c r="CG41" s="31">
        <v>3719.8817480497228</v>
      </c>
      <c r="CH41" s="31">
        <v>3.6927021090093251E-6</v>
      </c>
      <c r="CI41" s="31">
        <v>0</v>
      </c>
      <c r="CJ41" s="31">
        <v>0</v>
      </c>
      <c r="CK41" s="31">
        <v>0</v>
      </c>
      <c r="CL41" s="31">
        <v>0</v>
      </c>
      <c r="CM41" s="31">
        <v>0</v>
      </c>
      <c r="CN41" s="31">
        <v>0</v>
      </c>
      <c r="CO41" s="31">
        <v>0</v>
      </c>
      <c r="CP41" s="31">
        <v>0</v>
      </c>
      <c r="CQ41" s="31">
        <v>0</v>
      </c>
      <c r="CR41" s="31">
        <v>7.7033145855797812E-7</v>
      </c>
      <c r="CS41" s="31">
        <v>0</v>
      </c>
      <c r="CT41" s="31">
        <v>0</v>
      </c>
      <c r="CU41" s="31">
        <v>0</v>
      </c>
      <c r="CV41" s="31">
        <v>0</v>
      </c>
      <c r="CW41" s="31">
        <v>0</v>
      </c>
      <c r="CX41" s="31">
        <v>0</v>
      </c>
      <c r="CY41" s="31">
        <v>0</v>
      </c>
      <c r="CZ41" s="32">
        <v>4603.2728723127566</v>
      </c>
      <c r="DB41" s="30">
        <v>2051</v>
      </c>
      <c r="DC41" s="31">
        <v>0</v>
      </c>
      <c r="DD41" s="31">
        <v>0</v>
      </c>
      <c r="DE41" s="31">
        <v>4.8515978089214674E-8</v>
      </c>
      <c r="DF41" s="31">
        <v>0</v>
      </c>
      <c r="DG41" s="31">
        <v>0</v>
      </c>
      <c r="DH41" s="31">
        <v>0</v>
      </c>
      <c r="DI41" s="31">
        <v>0</v>
      </c>
      <c r="DJ41" s="31">
        <v>0</v>
      </c>
      <c r="DK41" s="31">
        <v>0</v>
      </c>
      <c r="DL41" s="31">
        <v>0</v>
      </c>
      <c r="DM41" s="31"/>
      <c r="DN41" s="31"/>
      <c r="DO41" s="31">
        <v>1.0120877087174014E-8</v>
      </c>
      <c r="DP41" s="31"/>
      <c r="DQ41" s="31"/>
      <c r="DR41" s="31"/>
      <c r="DS41" s="31"/>
      <c r="DT41" s="31"/>
      <c r="DU41" s="31"/>
      <c r="DV41" s="31">
        <v>0</v>
      </c>
      <c r="DW41" s="33">
        <v>5.863685517638869E-8</v>
      </c>
      <c r="DZ41" s="34">
        <v>0.730141810085152</v>
      </c>
      <c r="EA41" s="6">
        <v>5.863685517638869E-2</v>
      </c>
      <c r="EB41" s="6">
        <v>0.67150495490876327</v>
      </c>
      <c r="EC41" s="3">
        <v>2051</v>
      </c>
      <c r="ED41" s="35">
        <v>6.7150495490876325E-7</v>
      </c>
    </row>
    <row r="42" spans="1:134" x14ac:dyDescent="0.2">
      <c r="A42" s="36">
        <v>2052</v>
      </c>
      <c r="B42" s="28">
        <v>0</v>
      </c>
      <c r="C42" s="28">
        <v>0</v>
      </c>
      <c r="D42" s="28">
        <v>3945824.6143702362</v>
      </c>
      <c r="E42" s="28">
        <v>0</v>
      </c>
      <c r="F42" s="28">
        <v>0</v>
      </c>
      <c r="G42" s="28">
        <v>0</v>
      </c>
      <c r="H42" s="28">
        <v>0</v>
      </c>
      <c r="I42" s="28">
        <v>0</v>
      </c>
      <c r="J42" s="28">
        <v>0</v>
      </c>
      <c r="K42" s="28">
        <v>0</v>
      </c>
      <c r="L42" s="28">
        <v>0</v>
      </c>
      <c r="M42" s="28">
        <v>0</v>
      </c>
      <c r="N42" s="28">
        <v>0</v>
      </c>
      <c r="O42" s="28">
        <v>0</v>
      </c>
      <c r="P42" s="28">
        <v>0</v>
      </c>
      <c r="Q42" s="28">
        <v>0</v>
      </c>
      <c r="R42" s="28">
        <v>0</v>
      </c>
      <c r="S42" s="28">
        <v>0</v>
      </c>
      <c r="T42" s="28">
        <v>0</v>
      </c>
      <c r="U42" s="28">
        <v>0</v>
      </c>
      <c r="V42" s="28">
        <v>0</v>
      </c>
      <c r="W42" s="28">
        <v>0</v>
      </c>
      <c r="X42" s="28">
        <v>6.180990490884479E-2</v>
      </c>
      <c r="Y42" s="28">
        <v>0</v>
      </c>
      <c r="Z42" s="28">
        <v>0</v>
      </c>
      <c r="AA42" s="28">
        <v>0</v>
      </c>
      <c r="AB42" s="28">
        <v>0</v>
      </c>
      <c r="AC42" s="28">
        <v>0</v>
      </c>
      <c r="AD42" s="28">
        <v>0</v>
      </c>
      <c r="AE42" s="28">
        <v>0</v>
      </c>
      <c r="AF42" s="28">
        <v>3945824.676180141</v>
      </c>
      <c r="AH42" s="36">
        <v>2052</v>
      </c>
      <c r="AI42" s="29">
        <v>0</v>
      </c>
      <c r="AJ42" s="29">
        <v>0</v>
      </c>
      <c r="AK42" s="29">
        <v>0</v>
      </c>
      <c r="AL42" s="29">
        <v>0</v>
      </c>
      <c r="AM42" s="29">
        <v>0</v>
      </c>
      <c r="AN42" s="29">
        <v>0</v>
      </c>
      <c r="AO42" s="29">
        <v>337295.20396829426</v>
      </c>
      <c r="AP42" s="29">
        <v>0</v>
      </c>
      <c r="AQ42" s="29">
        <v>0</v>
      </c>
      <c r="AR42" s="29">
        <v>0</v>
      </c>
      <c r="AS42" s="28">
        <v>337295.20396829426</v>
      </c>
      <c r="AU42" s="30">
        <v>2052</v>
      </c>
      <c r="AV42" s="31">
        <v>125.85616438356168</v>
      </c>
      <c r="AW42" s="31">
        <v>554.69879707340465</v>
      </c>
      <c r="AX42" s="31">
        <v>42.051031409740986</v>
      </c>
      <c r="AY42" s="31">
        <v>43.394007133292718</v>
      </c>
      <c r="AZ42" s="31">
        <v>0</v>
      </c>
      <c r="BA42" s="31">
        <v>0</v>
      </c>
      <c r="BB42" s="31">
        <v>0</v>
      </c>
      <c r="BC42" s="31">
        <v>0</v>
      </c>
      <c r="BD42" s="31">
        <v>0</v>
      </c>
      <c r="BE42" s="31">
        <v>0</v>
      </c>
      <c r="BF42" s="31">
        <v>766</v>
      </c>
      <c r="BH42" s="30">
        <v>2052</v>
      </c>
      <c r="BI42" s="31">
        <v>732.98630136986299</v>
      </c>
      <c r="BJ42" s="31">
        <v>4175.5242558333657</v>
      </c>
      <c r="BK42" s="31">
        <v>27.337533540202088</v>
      </c>
      <c r="BL42" s="31">
        <v>0</v>
      </c>
      <c r="BM42" s="31">
        <v>0</v>
      </c>
      <c r="BN42" s="31">
        <v>0</v>
      </c>
      <c r="BO42" s="31">
        <v>0</v>
      </c>
      <c r="BP42" s="31">
        <v>0</v>
      </c>
      <c r="BQ42" s="31">
        <v>0</v>
      </c>
      <c r="BR42" s="31">
        <v>0</v>
      </c>
      <c r="BS42" s="31">
        <v>0</v>
      </c>
      <c r="BT42" s="31">
        <v>0</v>
      </c>
      <c r="BU42" s="31">
        <v>4.6027372491153073E-7</v>
      </c>
      <c r="BV42" s="31">
        <v>0</v>
      </c>
      <c r="BW42" s="31">
        <v>0</v>
      </c>
      <c r="BX42" s="31">
        <v>0</v>
      </c>
      <c r="BY42" s="31">
        <v>0</v>
      </c>
      <c r="BZ42" s="31">
        <v>0</v>
      </c>
      <c r="CA42" s="31">
        <v>0</v>
      </c>
      <c r="CB42" s="31">
        <v>0</v>
      </c>
      <c r="CC42" s="32">
        <v>4935.8480912037048</v>
      </c>
      <c r="CD42" s="9">
        <v>4935.8480912037048</v>
      </c>
      <c r="CE42" s="30">
        <v>2052</v>
      </c>
      <c r="CF42" s="31">
        <v>660.72815261753431</v>
      </c>
      <c r="CG42" s="31">
        <v>3926.4542339729046</v>
      </c>
      <c r="CH42" s="31">
        <v>25.418403413069854</v>
      </c>
      <c r="CI42" s="31">
        <v>0</v>
      </c>
      <c r="CJ42" s="31">
        <v>0</v>
      </c>
      <c r="CK42" s="31">
        <v>0</v>
      </c>
      <c r="CL42" s="31">
        <v>0</v>
      </c>
      <c r="CM42" s="31">
        <v>0</v>
      </c>
      <c r="CN42" s="31">
        <v>0</v>
      </c>
      <c r="CO42" s="31">
        <v>0</v>
      </c>
      <c r="CP42" s="31">
        <v>0</v>
      </c>
      <c r="CQ42" s="31">
        <v>0</v>
      </c>
      <c r="CR42" s="31">
        <v>4.2796191554855033E-7</v>
      </c>
      <c r="CS42" s="31">
        <v>0</v>
      </c>
      <c r="CT42" s="31">
        <v>0</v>
      </c>
      <c r="CU42" s="31">
        <v>0</v>
      </c>
      <c r="CV42" s="31">
        <v>0</v>
      </c>
      <c r="CW42" s="31">
        <v>0</v>
      </c>
      <c r="CX42" s="31">
        <v>0</v>
      </c>
      <c r="CY42" s="31">
        <v>0</v>
      </c>
      <c r="CZ42" s="32">
        <v>4612.6007904314702</v>
      </c>
      <c r="DB42" s="30">
        <v>2052</v>
      </c>
      <c r="DC42" s="31">
        <v>0</v>
      </c>
      <c r="DD42" s="31">
        <v>0</v>
      </c>
      <c r="DE42" s="31">
        <v>0.33729519828935772</v>
      </c>
      <c r="DF42" s="31">
        <v>0</v>
      </c>
      <c r="DG42" s="31">
        <v>0</v>
      </c>
      <c r="DH42" s="31">
        <v>0</v>
      </c>
      <c r="DI42" s="31">
        <v>0</v>
      </c>
      <c r="DJ42" s="31">
        <v>0</v>
      </c>
      <c r="DK42" s="31">
        <v>0</v>
      </c>
      <c r="DL42" s="31">
        <v>0</v>
      </c>
      <c r="DM42" s="31"/>
      <c r="DN42" s="31"/>
      <c r="DO42" s="31">
        <v>5.6789365098760985E-9</v>
      </c>
      <c r="DP42" s="31"/>
      <c r="DQ42" s="31"/>
      <c r="DR42" s="31"/>
      <c r="DS42" s="31"/>
      <c r="DT42" s="31"/>
      <c r="DU42" s="31"/>
      <c r="DV42" s="31">
        <v>0</v>
      </c>
      <c r="DW42" s="33">
        <v>0.33729520396829421</v>
      </c>
      <c r="DZ42" s="34">
        <v>3945824.676180141</v>
      </c>
      <c r="EA42" s="6">
        <v>337295.20396829426</v>
      </c>
      <c r="EB42" s="6">
        <v>3608529.4722118466</v>
      </c>
      <c r="EC42" s="3">
        <v>2052</v>
      </c>
      <c r="ED42" s="35">
        <v>3.6085294722118468</v>
      </c>
    </row>
    <row r="43" spans="1:134" x14ac:dyDescent="0.2">
      <c r="A43" s="36">
        <v>2053</v>
      </c>
      <c r="B43" s="28">
        <v>0</v>
      </c>
      <c r="C43" s="28">
        <v>0</v>
      </c>
      <c r="D43" s="28">
        <v>14853715.030048206</v>
      </c>
      <c r="E43" s="28">
        <v>10466427.200885123</v>
      </c>
      <c r="F43" s="28">
        <v>0</v>
      </c>
      <c r="G43" s="28">
        <v>0</v>
      </c>
      <c r="H43" s="28">
        <v>0</v>
      </c>
      <c r="I43" s="28">
        <v>0</v>
      </c>
      <c r="J43" s="28">
        <v>0</v>
      </c>
      <c r="K43" s="28">
        <v>0</v>
      </c>
      <c r="L43" s="28">
        <v>0</v>
      </c>
      <c r="M43" s="28">
        <v>0</v>
      </c>
      <c r="N43" s="28">
        <v>0</v>
      </c>
      <c r="O43" s="28">
        <v>0</v>
      </c>
      <c r="P43" s="28">
        <v>0</v>
      </c>
      <c r="Q43" s="28">
        <v>0</v>
      </c>
      <c r="R43" s="28">
        <v>0</v>
      </c>
      <c r="S43" s="28">
        <v>0</v>
      </c>
      <c r="T43" s="28">
        <v>0</v>
      </c>
      <c r="U43" s="28">
        <v>0</v>
      </c>
      <c r="V43" s="28">
        <v>0</v>
      </c>
      <c r="W43" s="28">
        <v>0</v>
      </c>
      <c r="X43" s="28">
        <v>0</v>
      </c>
      <c r="Y43" s="28">
        <v>0</v>
      </c>
      <c r="Z43" s="28">
        <v>0</v>
      </c>
      <c r="AA43" s="28">
        <v>6.2556417473605956E-9</v>
      </c>
      <c r="AB43" s="28">
        <v>0</v>
      </c>
      <c r="AC43" s="28">
        <v>0</v>
      </c>
      <c r="AD43" s="28">
        <v>0</v>
      </c>
      <c r="AE43" s="28">
        <v>0</v>
      </c>
      <c r="AF43" s="28">
        <v>25320142.230933338</v>
      </c>
      <c r="AH43" s="36">
        <v>2053</v>
      </c>
      <c r="AI43" s="29">
        <v>0</v>
      </c>
      <c r="AJ43" s="29">
        <v>0</v>
      </c>
      <c r="AK43" s="29">
        <v>0</v>
      </c>
      <c r="AL43" s="29">
        <v>537415.63853494567</v>
      </c>
      <c r="AM43" s="29">
        <v>336953.23289442656</v>
      </c>
      <c r="AN43" s="29">
        <v>0</v>
      </c>
      <c r="AO43" s="29">
        <v>1106867.2218015967</v>
      </c>
      <c r="AP43" s="29">
        <v>31479.589757235386</v>
      </c>
      <c r="AQ43" s="29">
        <v>0</v>
      </c>
      <c r="AR43" s="29">
        <v>0</v>
      </c>
      <c r="AS43" s="28">
        <v>2012715.6829882043</v>
      </c>
      <c r="AU43" s="30">
        <v>2053</v>
      </c>
      <c r="AV43" s="31">
        <v>0</v>
      </c>
      <c r="AW43" s="31">
        <v>613.1782313075272</v>
      </c>
      <c r="AX43" s="31">
        <v>41.339628908959931</v>
      </c>
      <c r="AY43" s="31">
        <v>105.9000424104197</v>
      </c>
      <c r="AZ43" s="31">
        <v>0</v>
      </c>
      <c r="BA43" s="31">
        <v>0</v>
      </c>
      <c r="BB43" s="31">
        <v>0</v>
      </c>
      <c r="BC43" s="31">
        <v>0</v>
      </c>
      <c r="BD43" s="31">
        <v>0</v>
      </c>
      <c r="BE43" s="31">
        <v>0</v>
      </c>
      <c r="BF43" s="31">
        <v>760.41790262690688</v>
      </c>
      <c r="BH43" s="30">
        <v>2053</v>
      </c>
      <c r="BI43" s="31">
        <v>0</v>
      </c>
      <c r="BJ43" s="31">
        <v>4776.5496564417426</v>
      </c>
      <c r="BK43" s="31">
        <v>88.82256758188106</v>
      </c>
      <c r="BL43" s="31">
        <v>70.475867180080002</v>
      </c>
      <c r="BM43" s="31">
        <v>0</v>
      </c>
      <c r="BN43" s="31">
        <v>0</v>
      </c>
      <c r="BO43" s="31">
        <v>0</v>
      </c>
      <c r="BP43" s="31">
        <v>0</v>
      </c>
      <c r="BQ43" s="31">
        <v>0</v>
      </c>
      <c r="BR43" s="31">
        <v>0</v>
      </c>
      <c r="BS43" s="31">
        <v>0</v>
      </c>
      <c r="BT43" s="31">
        <v>0</v>
      </c>
      <c r="BU43" s="31">
        <v>0</v>
      </c>
      <c r="BV43" s="31">
        <v>0</v>
      </c>
      <c r="BW43" s="31">
        <v>0</v>
      </c>
      <c r="BX43" s="31">
        <v>5.6843418860808015E-14</v>
      </c>
      <c r="BY43" s="31">
        <v>0</v>
      </c>
      <c r="BZ43" s="31">
        <v>0</v>
      </c>
      <c r="CA43" s="31">
        <v>0</v>
      </c>
      <c r="CB43" s="31">
        <v>0</v>
      </c>
      <c r="CC43" s="32">
        <v>4935.8480912037039</v>
      </c>
      <c r="CD43" s="9">
        <v>4935.8480912037039</v>
      </c>
      <c r="CE43" s="30">
        <v>2053</v>
      </c>
      <c r="CF43" s="31">
        <v>0</v>
      </c>
      <c r="CG43" s="31">
        <v>4491.6284694349933</v>
      </c>
      <c r="CH43" s="31">
        <v>82.587108733153968</v>
      </c>
      <c r="CI43" s="31">
        <v>59.835434231644683</v>
      </c>
      <c r="CJ43" s="31">
        <v>0</v>
      </c>
      <c r="CK43" s="31">
        <v>0</v>
      </c>
      <c r="CL43" s="31">
        <v>0</v>
      </c>
      <c r="CM43" s="31">
        <v>0</v>
      </c>
      <c r="CN43" s="31">
        <v>0</v>
      </c>
      <c r="CO43" s="31">
        <v>0</v>
      </c>
      <c r="CP43" s="31">
        <v>0</v>
      </c>
      <c r="CQ43" s="31">
        <v>0</v>
      </c>
      <c r="CR43" s="31">
        <v>0</v>
      </c>
      <c r="CS43" s="31">
        <v>0</v>
      </c>
      <c r="CT43" s="31">
        <v>0</v>
      </c>
      <c r="CU43" s="31">
        <v>5.6843418860808015E-14</v>
      </c>
      <c r="CV43" s="31">
        <v>0</v>
      </c>
      <c r="CW43" s="31">
        <v>0</v>
      </c>
      <c r="CX43" s="31">
        <v>0</v>
      </c>
      <c r="CY43" s="31">
        <v>0</v>
      </c>
      <c r="CZ43" s="32">
        <v>4634.0510123997919</v>
      </c>
      <c r="DB43" s="30">
        <v>2053</v>
      </c>
      <c r="DC43" s="31">
        <v>0</v>
      </c>
      <c r="DD43" s="31">
        <v>0</v>
      </c>
      <c r="DE43" s="31">
        <v>1.1068672218015967</v>
      </c>
      <c r="DF43" s="31">
        <v>0.90584846118660756</v>
      </c>
      <c r="DG43" s="31">
        <v>0</v>
      </c>
      <c r="DH43" s="31">
        <v>0</v>
      </c>
      <c r="DI43" s="31">
        <v>0</v>
      </c>
      <c r="DJ43" s="31">
        <v>0</v>
      </c>
      <c r="DK43" s="31">
        <v>0</v>
      </c>
      <c r="DL43" s="31">
        <v>0</v>
      </c>
      <c r="DM43" s="31"/>
      <c r="DN43" s="31"/>
      <c r="DO43" s="31">
        <v>0</v>
      </c>
      <c r="DP43" s="31"/>
      <c r="DQ43" s="31"/>
      <c r="DR43" s="31"/>
      <c r="DS43" s="31"/>
      <c r="DT43" s="31"/>
      <c r="DU43" s="31"/>
      <c r="DV43" s="31">
        <v>0</v>
      </c>
      <c r="DW43" s="33">
        <v>2.0127156829882042</v>
      </c>
      <c r="DZ43" s="34">
        <v>25320142.230933338</v>
      </c>
      <c r="EA43" s="6">
        <v>2012715.6829882043</v>
      </c>
      <c r="EB43" s="6">
        <v>23307426.547945134</v>
      </c>
      <c r="EC43" s="3">
        <v>2053</v>
      </c>
      <c r="ED43" s="35">
        <v>23.307426547945134</v>
      </c>
    </row>
    <row r="44" spans="1:134" x14ac:dyDescent="0.2">
      <c r="A44" s="36">
        <v>2054</v>
      </c>
      <c r="B44" s="28">
        <v>0</v>
      </c>
      <c r="C44" s="28">
        <v>0</v>
      </c>
      <c r="D44" s="28">
        <v>14343913.490812939</v>
      </c>
      <c r="E44" s="28">
        <v>9547962.9920065366</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6.3879650793917929E-9</v>
      </c>
      <c r="AB44" s="28">
        <v>0</v>
      </c>
      <c r="AC44" s="28">
        <v>0</v>
      </c>
      <c r="AD44" s="28">
        <v>0</v>
      </c>
      <c r="AE44" s="28">
        <v>0</v>
      </c>
      <c r="AF44" s="28">
        <v>23891876.482819483</v>
      </c>
      <c r="AH44" s="36">
        <v>2054</v>
      </c>
      <c r="AI44" s="29">
        <v>0</v>
      </c>
      <c r="AJ44" s="29">
        <v>0</v>
      </c>
      <c r="AK44" s="29">
        <v>0</v>
      </c>
      <c r="AL44" s="29">
        <v>486162.54564451717</v>
      </c>
      <c r="AM44" s="29">
        <v>304818.15139149921</v>
      </c>
      <c r="AN44" s="29">
        <v>0</v>
      </c>
      <c r="AO44" s="29">
        <v>1049905.8002489146</v>
      </c>
      <c r="AP44" s="29">
        <v>28477.395138599899</v>
      </c>
      <c r="AQ44" s="29">
        <v>0</v>
      </c>
      <c r="AR44" s="29">
        <v>0</v>
      </c>
      <c r="AS44" s="28">
        <v>1869363.892423531</v>
      </c>
      <c r="AU44" s="30">
        <v>2054</v>
      </c>
      <c r="AV44" s="31">
        <v>0</v>
      </c>
      <c r="AW44" s="31">
        <v>615.73227614201926</v>
      </c>
      <c r="AX44" s="31">
        <v>40.623939050862795</v>
      </c>
      <c r="AY44" s="31">
        <v>104.39418698441234</v>
      </c>
      <c r="AZ44" s="31">
        <v>0</v>
      </c>
      <c r="BA44" s="31">
        <v>0</v>
      </c>
      <c r="BB44" s="31">
        <v>0</v>
      </c>
      <c r="BC44" s="31">
        <v>0</v>
      </c>
      <c r="BD44" s="31">
        <v>0</v>
      </c>
      <c r="BE44" s="31">
        <v>0</v>
      </c>
      <c r="BF44" s="31">
        <v>760.7504021772944</v>
      </c>
      <c r="BH44" s="30">
        <v>2054</v>
      </c>
      <c r="BI44" s="31">
        <v>0</v>
      </c>
      <c r="BJ44" s="31">
        <v>4789.3072894657707</v>
      </c>
      <c r="BK44" s="31">
        <v>83.417420798532945</v>
      </c>
      <c r="BL44" s="31">
        <v>63.123380939399965</v>
      </c>
      <c r="BM44" s="31">
        <v>0</v>
      </c>
      <c r="BN44" s="31">
        <v>0</v>
      </c>
      <c r="BO44" s="31">
        <v>0</v>
      </c>
      <c r="BP44" s="31">
        <v>0</v>
      </c>
      <c r="BQ44" s="31">
        <v>0</v>
      </c>
      <c r="BR44" s="31">
        <v>0</v>
      </c>
      <c r="BS44" s="31">
        <v>0</v>
      </c>
      <c r="BT44" s="31">
        <v>0</v>
      </c>
      <c r="BU44" s="31">
        <v>0</v>
      </c>
      <c r="BV44" s="31">
        <v>0</v>
      </c>
      <c r="BW44" s="31">
        <v>0</v>
      </c>
      <c r="BX44" s="31">
        <v>5.6843418860808015E-14</v>
      </c>
      <c r="BY44" s="31">
        <v>0</v>
      </c>
      <c r="BZ44" s="31">
        <v>0</v>
      </c>
      <c r="CA44" s="31">
        <v>0</v>
      </c>
      <c r="CB44" s="31">
        <v>0</v>
      </c>
      <c r="CC44" s="32">
        <v>4935.8480912037039</v>
      </c>
      <c r="CD44" s="9">
        <v>4935.8480912037039</v>
      </c>
      <c r="CE44" s="30">
        <v>2054</v>
      </c>
      <c r="CF44" s="31">
        <v>0</v>
      </c>
      <c r="CG44" s="31">
        <v>4503.6251096491378</v>
      </c>
      <c r="CH44" s="31">
        <v>77.561410228058179</v>
      </c>
      <c r="CI44" s="31">
        <v>53.593024957429591</v>
      </c>
      <c r="CJ44" s="31">
        <v>0</v>
      </c>
      <c r="CK44" s="31">
        <v>0</v>
      </c>
      <c r="CL44" s="31">
        <v>0</v>
      </c>
      <c r="CM44" s="31">
        <v>0</v>
      </c>
      <c r="CN44" s="31">
        <v>0</v>
      </c>
      <c r="CO44" s="31">
        <v>0</v>
      </c>
      <c r="CP44" s="31">
        <v>0</v>
      </c>
      <c r="CQ44" s="31">
        <v>0</v>
      </c>
      <c r="CR44" s="31">
        <v>0</v>
      </c>
      <c r="CS44" s="31">
        <v>0</v>
      </c>
      <c r="CT44" s="31">
        <v>0</v>
      </c>
      <c r="CU44" s="31">
        <v>5.6843418860808015E-14</v>
      </c>
      <c r="CV44" s="31">
        <v>0</v>
      </c>
      <c r="CW44" s="31">
        <v>0</v>
      </c>
      <c r="CX44" s="31">
        <v>0</v>
      </c>
      <c r="CY44" s="31">
        <v>0</v>
      </c>
      <c r="CZ44" s="32">
        <v>4634.7795448346251</v>
      </c>
      <c r="DB44" s="30">
        <v>2054</v>
      </c>
      <c r="DC44" s="31">
        <v>0</v>
      </c>
      <c r="DD44" s="31">
        <v>0</v>
      </c>
      <c r="DE44" s="31">
        <v>1.0499058002489146</v>
      </c>
      <c r="DF44" s="31">
        <v>0.8194580921746164</v>
      </c>
      <c r="DG44" s="31">
        <v>0</v>
      </c>
      <c r="DH44" s="31">
        <v>0</v>
      </c>
      <c r="DI44" s="31">
        <v>0</v>
      </c>
      <c r="DJ44" s="31">
        <v>0</v>
      </c>
      <c r="DK44" s="31">
        <v>0</v>
      </c>
      <c r="DL44" s="31">
        <v>0</v>
      </c>
      <c r="DM44" s="31"/>
      <c r="DN44" s="31"/>
      <c r="DO44" s="31">
        <v>0</v>
      </c>
      <c r="DP44" s="31"/>
      <c r="DQ44" s="31"/>
      <c r="DR44" s="31"/>
      <c r="DS44" s="31"/>
      <c r="DT44" s="31"/>
      <c r="DU44" s="31"/>
      <c r="DV44" s="31">
        <v>0</v>
      </c>
      <c r="DW44" s="33">
        <v>1.869363892423531</v>
      </c>
      <c r="DZ44" s="34">
        <v>23891876.482819483</v>
      </c>
      <c r="EA44" s="6">
        <v>1869363.892423531</v>
      </c>
      <c r="EB44" s="6">
        <v>22022512.59039595</v>
      </c>
      <c r="EC44" s="3">
        <v>2054</v>
      </c>
      <c r="ED44" s="35">
        <v>22.022512590395952</v>
      </c>
    </row>
    <row r="45" spans="1:134" x14ac:dyDescent="0.2">
      <c r="A45" s="36">
        <v>2055</v>
      </c>
      <c r="B45" s="28">
        <v>0</v>
      </c>
      <c r="C45" s="28">
        <v>0</v>
      </c>
      <c r="D45" s="28">
        <v>13838945.948276833</v>
      </c>
      <c r="E45" s="28">
        <v>8715989.1443035919</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6.5230069830344558E-9</v>
      </c>
      <c r="AB45" s="28">
        <v>0</v>
      </c>
      <c r="AC45" s="28">
        <v>0</v>
      </c>
      <c r="AD45" s="28">
        <v>0</v>
      </c>
      <c r="AE45" s="28">
        <v>0</v>
      </c>
      <c r="AF45" s="28">
        <v>22554935.09258043</v>
      </c>
      <c r="AH45" s="36">
        <v>2055</v>
      </c>
      <c r="AI45" s="29">
        <v>0</v>
      </c>
      <c r="AJ45" s="29">
        <v>0</v>
      </c>
      <c r="AK45" s="29">
        <v>0</v>
      </c>
      <c r="AL45" s="29">
        <v>443609.78608667012</v>
      </c>
      <c r="AM45" s="29">
        <v>278138.07572290959</v>
      </c>
      <c r="AN45" s="29">
        <v>0</v>
      </c>
      <c r="AO45" s="29">
        <v>989658.02755255764</v>
      </c>
      <c r="AP45" s="29">
        <v>25984.830133288473</v>
      </c>
      <c r="AQ45" s="29">
        <v>0</v>
      </c>
      <c r="AR45" s="29">
        <v>0</v>
      </c>
      <c r="AS45" s="28">
        <v>1737390.7194954257</v>
      </c>
      <c r="AU45" s="30">
        <v>2055</v>
      </c>
      <c r="AV45" s="31">
        <v>0</v>
      </c>
      <c r="AW45" s="31">
        <v>618.29723467222937</v>
      </c>
      <c r="AX45" s="31">
        <v>39.903869354352473</v>
      </c>
      <c r="AY45" s="31">
        <v>102.8839517199918</v>
      </c>
      <c r="AZ45" s="31">
        <v>0</v>
      </c>
      <c r="BA45" s="31">
        <v>0</v>
      </c>
      <c r="BB45" s="31">
        <v>0</v>
      </c>
      <c r="BC45" s="31">
        <v>0</v>
      </c>
      <c r="BD45" s="31">
        <v>0</v>
      </c>
      <c r="BE45" s="31">
        <v>0</v>
      </c>
      <c r="BF45" s="31">
        <v>761.08505574657363</v>
      </c>
      <c r="BH45" s="30">
        <v>2055</v>
      </c>
      <c r="BI45" s="31">
        <v>0</v>
      </c>
      <c r="BJ45" s="31">
        <v>4800.9679677013219</v>
      </c>
      <c r="BK45" s="31">
        <v>77.85207648626735</v>
      </c>
      <c r="BL45" s="31">
        <v>57.028047016115067</v>
      </c>
      <c r="BM45" s="31">
        <v>0</v>
      </c>
      <c r="BN45" s="31">
        <v>0</v>
      </c>
      <c r="BO45" s="31">
        <v>0</v>
      </c>
      <c r="BP45" s="31">
        <v>0</v>
      </c>
      <c r="BQ45" s="31">
        <v>0</v>
      </c>
      <c r="BR45" s="31">
        <v>0</v>
      </c>
      <c r="BS45" s="31">
        <v>0</v>
      </c>
      <c r="BT45" s="31">
        <v>0</v>
      </c>
      <c r="BU45" s="31">
        <v>0</v>
      </c>
      <c r="BV45" s="31">
        <v>0</v>
      </c>
      <c r="BW45" s="31">
        <v>0</v>
      </c>
      <c r="BX45" s="31">
        <v>5.6843418860808015E-14</v>
      </c>
      <c r="BY45" s="31">
        <v>0</v>
      </c>
      <c r="BZ45" s="31">
        <v>0</v>
      </c>
      <c r="CA45" s="31">
        <v>0</v>
      </c>
      <c r="CB45" s="31">
        <v>0</v>
      </c>
      <c r="CC45" s="32">
        <v>4935.8480912037039</v>
      </c>
      <c r="CD45" s="9">
        <v>4935.8480912037039</v>
      </c>
      <c r="CE45" s="30">
        <v>2055</v>
      </c>
      <c r="CF45" s="31">
        <v>0</v>
      </c>
      <c r="CG45" s="31">
        <v>4514.5902284279373</v>
      </c>
      <c r="CH45" s="31">
        <v>72.386760267271882</v>
      </c>
      <c r="CI45" s="31">
        <v>48.417963384157972</v>
      </c>
      <c r="CJ45" s="31">
        <v>0</v>
      </c>
      <c r="CK45" s="31">
        <v>0</v>
      </c>
      <c r="CL45" s="31">
        <v>0</v>
      </c>
      <c r="CM45" s="31">
        <v>0</v>
      </c>
      <c r="CN45" s="31">
        <v>0</v>
      </c>
      <c r="CO45" s="31">
        <v>0</v>
      </c>
      <c r="CP45" s="31">
        <v>0</v>
      </c>
      <c r="CQ45" s="31">
        <v>0</v>
      </c>
      <c r="CR45" s="31">
        <v>0</v>
      </c>
      <c r="CS45" s="31">
        <v>0</v>
      </c>
      <c r="CT45" s="31">
        <v>0</v>
      </c>
      <c r="CU45" s="31">
        <v>5.6843418860808015E-14</v>
      </c>
      <c r="CV45" s="31">
        <v>0</v>
      </c>
      <c r="CW45" s="31">
        <v>0</v>
      </c>
      <c r="CX45" s="31">
        <v>0</v>
      </c>
      <c r="CY45" s="31">
        <v>0</v>
      </c>
      <c r="CZ45" s="32">
        <v>4635.3949520793667</v>
      </c>
      <c r="DB45" s="30">
        <v>2055</v>
      </c>
      <c r="DC45" s="31">
        <v>0</v>
      </c>
      <c r="DD45" s="31">
        <v>0</v>
      </c>
      <c r="DE45" s="31">
        <v>0.98965802755255761</v>
      </c>
      <c r="DF45" s="31">
        <v>0.74773269194286818</v>
      </c>
      <c r="DG45" s="31">
        <v>0</v>
      </c>
      <c r="DH45" s="31">
        <v>0</v>
      </c>
      <c r="DI45" s="31">
        <v>0</v>
      </c>
      <c r="DJ45" s="31">
        <v>0</v>
      </c>
      <c r="DK45" s="31">
        <v>0</v>
      </c>
      <c r="DL45" s="31">
        <v>0</v>
      </c>
      <c r="DM45" s="31"/>
      <c r="DN45" s="31"/>
      <c r="DO45" s="31">
        <v>0</v>
      </c>
      <c r="DP45" s="31"/>
      <c r="DQ45" s="31"/>
      <c r="DR45" s="31"/>
      <c r="DS45" s="31"/>
      <c r="DT45" s="31"/>
      <c r="DU45" s="31"/>
      <c r="DV45" s="31">
        <v>0</v>
      </c>
      <c r="DW45" s="33">
        <v>1.7373907194954259</v>
      </c>
      <c r="DZ45" s="34">
        <v>22554935.09258043</v>
      </c>
      <c r="EA45" s="6">
        <v>1737390.7194954257</v>
      </c>
      <c r="EB45" s="6">
        <v>20817544.373085003</v>
      </c>
      <c r="EC45" s="3">
        <v>2055</v>
      </c>
      <c r="ED45" s="35">
        <v>20.817544373085003</v>
      </c>
    </row>
    <row r="46" spans="1:134" x14ac:dyDescent="0.2">
      <c r="A46" s="36">
        <v>2056</v>
      </c>
      <c r="B46" s="28">
        <v>0</v>
      </c>
      <c r="C46" s="28">
        <v>0</v>
      </c>
      <c r="D46" s="28">
        <v>13584428.031785101</v>
      </c>
      <c r="E46" s="28">
        <v>7792690.5251258928</v>
      </c>
      <c r="F46" s="28">
        <v>0</v>
      </c>
      <c r="G46" s="28">
        <v>0</v>
      </c>
      <c r="H46" s="28">
        <v>0</v>
      </c>
      <c r="I46" s="28">
        <v>0</v>
      </c>
      <c r="J46" s="28">
        <v>0</v>
      </c>
      <c r="K46" s="28">
        <v>0</v>
      </c>
      <c r="L46" s="28">
        <v>0</v>
      </c>
      <c r="M46" s="28">
        <v>0</v>
      </c>
      <c r="N46" s="28">
        <v>0</v>
      </c>
      <c r="O46" s="28">
        <v>0</v>
      </c>
      <c r="P46" s="28">
        <v>0</v>
      </c>
      <c r="Q46" s="28">
        <v>0</v>
      </c>
      <c r="R46" s="28">
        <v>0</v>
      </c>
      <c r="S46" s="28">
        <v>0</v>
      </c>
      <c r="T46" s="28">
        <v>0</v>
      </c>
      <c r="U46" s="28">
        <v>0</v>
      </c>
      <c r="V46" s="28">
        <v>0</v>
      </c>
      <c r="W46" s="28">
        <v>0</v>
      </c>
      <c r="X46" s="28">
        <v>0</v>
      </c>
      <c r="Y46" s="28">
        <v>0</v>
      </c>
      <c r="Z46" s="28">
        <v>0</v>
      </c>
      <c r="AA46" s="28">
        <v>6.6608225507705201E-9</v>
      </c>
      <c r="AB46" s="28">
        <v>0</v>
      </c>
      <c r="AC46" s="28">
        <v>0</v>
      </c>
      <c r="AD46" s="28">
        <v>0</v>
      </c>
      <c r="AE46" s="28">
        <v>0</v>
      </c>
      <c r="AF46" s="28">
        <v>21377118.556910999</v>
      </c>
      <c r="AH46" s="36">
        <v>2056</v>
      </c>
      <c r="AI46" s="29">
        <v>0</v>
      </c>
      <c r="AJ46" s="29">
        <v>0</v>
      </c>
      <c r="AK46" s="29">
        <v>0</v>
      </c>
      <c r="AL46" s="29">
        <v>391649.09844036575</v>
      </c>
      <c r="AM46" s="29">
        <v>245559.34069843331</v>
      </c>
      <c r="AN46" s="29">
        <v>0</v>
      </c>
      <c r="AO46" s="29">
        <v>960445.81372418208</v>
      </c>
      <c r="AP46" s="29">
        <v>22941.187534668512</v>
      </c>
      <c r="AQ46" s="29">
        <v>0</v>
      </c>
      <c r="AR46" s="29">
        <v>0</v>
      </c>
      <c r="AS46" s="28">
        <v>1620595.4403976495</v>
      </c>
      <c r="AU46" s="30">
        <v>2056</v>
      </c>
      <c r="AV46" s="31">
        <v>0</v>
      </c>
      <c r="AW46" s="31">
        <v>620.88364073503317</v>
      </c>
      <c r="AX46" s="31">
        <v>39.1728062969364</v>
      </c>
      <c r="AY46" s="31">
        <v>101.36670871411026</v>
      </c>
      <c r="AZ46" s="31">
        <v>0</v>
      </c>
      <c r="BA46" s="31">
        <v>0</v>
      </c>
      <c r="BB46" s="31">
        <v>0</v>
      </c>
      <c r="BC46" s="31">
        <v>0</v>
      </c>
      <c r="BD46" s="31">
        <v>0</v>
      </c>
      <c r="BE46" s="31">
        <v>0</v>
      </c>
      <c r="BF46" s="31">
        <v>761.42315574607983</v>
      </c>
      <c r="BH46" s="30">
        <v>2056</v>
      </c>
      <c r="BI46" s="31">
        <v>0</v>
      </c>
      <c r="BJ46" s="31">
        <v>4811.1923046134698</v>
      </c>
      <c r="BK46" s="31">
        <v>74.806018966230127</v>
      </c>
      <c r="BL46" s="31">
        <v>49.849767624004187</v>
      </c>
      <c r="BM46" s="31">
        <v>0</v>
      </c>
      <c r="BN46" s="31">
        <v>0</v>
      </c>
      <c r="BO46" s="31">
        <v>0</v>
      </c>
      <c r="BP46" s="31">
        <v>0</v>
      </c>
      <c r="BQ46" s="31">
        <v>0</v>
      </c>
      <c r="BR46" s="31">
        <v>0</v>
      </c>
      <c r="BS46" s="31">
        <v>0</v>
      </c>
      <c r="BT46" s="31">
        <v>0</v>
      </c>
      <c r="BU46" s="31">
        <v>0</v>
      </c>
      <c r="BV46" s="31">
        <v>0</v>
      </c>
      <c r="BW46" s="31">
        <v>0</v>
      </c>
      <c r="BX46" s="31">
        <v>5.6843418860808015E-14</v>
      </c>
      <c r="BY46" s="31">
        <v>0</v>
      </c>
      <c r="BZ46" s="31">
        <v>0</v>
      </c>
      <c r="CA46" s="31">
        <v>0</v>
      </c>
      <c r="CB46" s="31">
        <v>0</v>
      </c>
      <c r="CC46" s="32">
        <v>4935.8480912037039</v>
      </c>
      <c r="CD46" s="9">
        <v>4935.8480912037039</v>
      </c>
      <c r="CE46" s="30">
        <v>2056</v>
      </c>
      <c r="CF46" s="31">
        <v>0</v>
      </c>
      <c r="CG46" s="31">
        <v>4524.2046836432755</v>
      </c>
      <c r="CH46" s="31">
        <v>69.554539915356827</v>
      </c>
      <c r="CI46" s="31">
        <v>42.323459241831884</v>
      </c>
      <c r="CJ46" s="31">
        <v>0</v>
      </c>
      <c r="CK46" s="31">
        <v>0</v>
      </c>
      <c r="CL46" s="31">
        <v>0</v>
      </c>
      <c r="CM46" s="31">
        <v>0</v>
      </c>
      <c r="CN46" s="31">
        <v>0</v>
      </c>
      <c r="CO46" s="31">
        <v>0</v>
      </c>
      <c r="CP46" s="31">
        <v>0</v>
      </c>
      <c r="CQ46" s="31">
        <v>0</v>
      </c>
      <c r="CR46" s="31">
        <v>0</v>
      </c>
      <c r="CS46" s="31">
        <v>0</v>
      </c>
      <c r="CT46" s="31">
        <v>0</v>
      </c>
      <c r="CU46" s="31">
        <v>5.6843418860808015E-14</v>
      </c>
      <c r="CV46" s="31">
        <v>0</v>
      </c>
      <c r="CW46" s="31">
        <v>0</v>
      </c>
      <c r="CX46" s="31">
        <v>0</v>
      </c>
      <c r="CY46" s="31">
        <v>0</v>
      </c>
      <c r="CZ46" s="32">
        <v>4636.0826828004647</v>
      </c>
      <c r="DB46" s="30">
        <v>2056</v>
      </c>
      <c r="DC46" s="31">
        <v>0</v>
      </c>
      <c r="DD46" s="31">
        <v>0</v>
      </c>
      <c r="DE46" s="31">
        <v>0.96044581372418203</v>
      </c>
      <c r="DF46" s="31">
        <v>0.66014962667346744</v>
      </c>
      <c r="DG46" s="31">
        <v>0</v>
      </c>
      <c r="DH46" s="31">
        <v>0</v>
      </c>
      <c r="DI46" s="31">
        <v>0</v>
      </c>
      <c r="DJ46" s="31">
        <v>0</v>
      </c>
      <c r="DK46" s="31">
        <v>0</v>
      </c>
      <c r="DL46" s="31">
        <v>0</v>
      </c>
      <c r="DM46" s="31"/>
      <c r="DN46" s="31"/>
      <c r="DO46" s="31">
        <v>0</v>
      </c>
      <c r="DP46" s="31"/>
      <c r="DQ46" s="31"/>
      <c r="DR46" s="31"/>
      <c r="DS46" s="31"/>
      <c r="DT46" s="31"/>
      <c r="DU46" s="31"/>
      <c r="DV46" s="31">
        <v>0</v>
      </c>
      <c r="DW46" s="33">
        <v>1.6205954403976495</v>
      </c>
      <c r="DZ46" s="34">
        <v>21377118.556910999</v>
      </c>
      <c r="EA46" s="6">
        <v>1620595.4403976495</v>
      </c>
      <c r="EB46" s="6">
        <v>19756523.116513349</v>
      </c>
      <c r="EC46" s="3">
        <v>2056</v>
      </c>
      <c r="ED46" s="35">
        <v>19.75652311651335</v>
      </c>
    </row>
    <row r="47" spans="1:134" x14ac:dyDescent="0.2">
      <c r="A47" s="36">
        <v>2057</v>
      </c>
      <c r="B47" s="28">
        <v>0</v>
      </c>
      <c r="C47" s="28">
        <v>0</v>
      </c>
      <c r="D47" s="28">
        <v>12944069.660329442</v>
      </c>
      <c r="E47" s="28">
        <v>7208628.708828643</v>
      </c>
      <c r="F47" s="28">
        <v>0</v>
      </c>
      <c r="G47" s="28">
        <v>0</v>
      </c>
      <c r="H47" s="28">
        <v>0</v>
      </c>
      <c r="I47" s="28">
        <v>0</v>
      </c>
      <c r="J47" s="28">
        <v>0</v>
      </c>
      <c r="K47" s="28">
        <v>0</v>
      </c>
      <c r="L47" s="28">
        <v>0</v>
      </c>
      <c r="M47" s="28">
        <v>0</v>
      </c>
      <c r="N47" s="28">
        <v>0</v>
      </c>
      <c r="O47" s="28">
        <v>0</v>
      </c>
      <c r="P47" s="28">
        <v>0</v>
      </c>
      <c r="Q47" s="28">
        <v>0</v>
      </c>
      <c r="R47" s="28">
        <v>0</v>
      </c>
      <c r="S47" s="28">
        <v>0</v>
      </c>
      <c r="T47" s="28">
        <v>0</v>
      </c>
      <c r="U47" s="28">
        <v>0</v>
      </c>
      <c r="V47" s="28">
        <v>0</v>
      </c>
      <c r="W47" s="28">
        <v>0</v>
      </c>
      <c r="X47" s="28">
        <v>0</v>
      </c>
      <c r="Y47" s="28">
        <v>0</v>
      </c>
      <c r="Z47" s="28">
        <v>0</v>
      </c>
      <c r="AA47" s="28">
        <v>6.8014679841420612E-9</v>
      </c>
      <c r="AB47" s="28">
        <v>0</v>
      </c>
      <c r="AC47" s="28">
        <v>0</v>
      </c>
      <c r="AD47" s="28">
        <v>0</v>
      </c>
      <c r="AE47" s="28">
        <v>0</v>
      </c>
      <c r="AF47" s="28">
        <v>20152698.369158093</v>
      </c>
      <c r="AH47" s="36">
        <v>2057</v>
      </c>
      <c r="AI47" s="29">
        <v>0</v>
      </c>
      <c r="AJ47" s="29">
        <v>0</v>
      </c>
      <c r="AK47" s="29">
        <v>0</v>
      </c>
      <c r="AL47" s="29">
        <v>355851.62730227422</v>
      </c>
      <c r="AM47" s="29">
        <v>223114.75076743047</v>
      </c>
      <c r="AN47" s="29">
        <v>0</v>
      </c>
      <c r="AO47" s="29">
        <v>908038.20775491209</v>
      </c>
      <c r="AP47" s="29">
        <v>20844.319440458185</v>
      </c>
      <c r="AQ47" s="29">
        <v>0</v>
      </c>
      <c r="AR47" s="29">
        <v>0</v>
      </c>
      <c r="AS47" s="28">
        <v>1507848.9052650749</v>
      </c>
      <c r="AU47" s="30">
        <v>2057</v>
      </c>
      <c r="AV47" s="31">
        <v>0</v>
      </c>
      <c r="AW47" s="31">
        <v>623.56876103681748</v>
      </c>
      <c r="AX47" s="31">
        <v>38.300593316780585</v>
      </c>
      <c r="AY47" s="31">
        <v>99.877911606133083</v>
      </c>
      <c r="AZ47" s="31">
        <v>0</v>
      </c>
      <c r="BA47" s="31">
        <v>0</v>
      </c>
      <c r="BB47" s="31">
        <v>0</v>
      </c>
      <c r="BC47" s="31">
        <v>0</v>
      </c>
      <c r="BD47" s="31">
        <v>0</v>
      </c>
      <c r="BE47" s="31">
        <v>0</v>
      </c>
      <c r="BF47" s="31">
        <v>761.74726595973118</v>
      </c>
      <c r="BH47" s="30">
        <v>2057</v>
      </c>
      <c r="BI47" s="31">
        <v>0</v>
      </c>
      <c r="BJ47" s="31">
        <v>4820.9792157444381</v>
      </c>
      <c r="BK47" s="31">
        <v>70.023920781993468</v>
      </c>
      <c r="BL47" s="31">
        <v>44.844954677271858</v>
      </c>
      <c r="BM47" s="31">
        <v>0</v>
      </c>
      <c r="BN47" s="31">
        <v>0</v>
      </c>
      <c r="BO47" s="31">
        <v>0</v>
      </c>
      <c r="BP47" s="31">
        <v>0</v>
      </c>
      <c r="BQ47" s="31">
        <v>0</v>
      </c>
      <c r="BR47" s="31">
        <v>0</v>
      </c>
      <c r="BS47" s="31">
        <v>0</v>
      </c>
      <c r="BT47" s="31">
        <v>0</v>
      </c>
      <c r="BU47" s="31">
        <v>0</v>
      </c>
      <c r="BV47" s="31">
        <v>0</v>
      </c>
      <c r="BW47" s="31">
        <v>0</v>
      </c>
      <c r="BX47" s="31">
        <v>5.6843418860808015E-14</v>
      </c>
      <c r="BY47" s="31">
        <v>0</v>
      </c>
      <c r="BZ47" s="31">
        <v>0</v>
      </c>
      <c r="CA47" s="31">
        <v>0</v>
      </c>
      <c r="CB47" s="31">
        <v>0</v>
      </c>
      <c r="CC47" s="32">
        <v>4935.848091203703</v>
      </c>
      <c r="CD47" s="9">
        <v>4935.848091203703</v>
      </c>
      <c r="CE47" s="30">
        <v>2057</v>
      </c>
      <c r="CF47" s="31">
        <v>0</v>
      </c>
      <c r="CG47" s="31">
        <v>4533.407805525283</v>
      </c>
      <c r="CH47" s="31">
        <v>65.108151193818273</v>
      </c>
      <c r="CI47" s="31">
        <v>38.074271996633577</v>
      </c>
      <c r="CJ47" s="31">
        <v>0</v>
      </c>
      <c r="CK47" s="31">
        <v>0</v>
      </c>
      <c r="CL47" s="31">
        <v>0</v>
      </c>
      <c r="CM47" s="31">
        <v>0</v>
      </c>
      <c r="CN47" s="31">
        <v>0</v>
      </c>
      <c r="CO47" s="31">
        <v>0</v>
      </c>
      <c r="CP47" s="31">
        <v>0</v>
      </c>
      <c r="CQ47" s="31">
        <v>0</v>
      </c>
      <c r="CR47" s="31">
        <v>0</v>
      </c>
      <c r="CS47" s="31">
        <v>0</v>
      </c>
      <c r="CT47" s="31">
        <v>0</v>
      </c>
      <c r="CU47" s="31">
        <v>5.6843418860808015E-14</v>
      </c>
      <c r="CV47" s="31">
        <v>0</v>
      </c>
      <c r="CW47" s="31">
        <v>0</v>
      </c>
      <c r="CX47" s="31">
        <v>0</v>
      </c>
      <c r="CY47" s="31">
        <v>0</v>
      </c>
      <c r="CZ47" s="32">
        <v>4636.5902287157351</v>
      </c>
      <c r="DB47" s="30">
        <v>2057</v>
      </c>
      <c r="DC47" s="31">
        <v>0</v>
      </c>
      <c r="DD47" s="31">
        <v>0</v>
      </c>
      <c r="DE47" s="31">
        <v>0.90803820775491206</v>
      </c>
      <c r="DF47" s="31">
        <v>0.5998106975101628</v>
      </c>
      <c r="DG47" s="31">
        <v>0</v>
      </c>
      <c r="DH47" s="31">
        <v>0</v>
      </c>
      <c r="DI47" s="31">
        <v>0</v>
      </c>
      <c r="DJ47" s="31">
        <v>0</v>
      </c>
      <c r="DK47" s="31">
        <v>0</v>
      </c>
      <c r="DL47" s="31">
        <v>0</v>
      </c>
      <c r="DM47" s="31"/>
      <c r="DN47" s="31"/>
      <c r="DO47" s="31">
        <v>0</v>
      </c>
      <c r="DP47" s="31"/>
      <c r="DQ47" s="31"/>
      <c r="DR47" s="31"/>
      <c r="DS47" s="31"/>
      <c r="DT47" s="31"/>
      <c r="DU47" s="31"/>
      <c r="DV47" s="31">
        <v>0</v>
      </c>
      <c r="DW47" s="33">
        <v>1.507848905265075</v>
      </c>
      <c r="DZ47" s="34">
        <v>20152698.369158093</v>
      </c>
      <c r="EA47" s="6">
        <v>1507848.9052650749</v>
      </c>
      <c r="EB47" s="6">
        <v>18644849.463893019</v>
      </c>
      <c r="EC47" s="3">
        <v>2057</v>
      </c>
      <c r="ED47" s="35">
        <v>18.644849463893017</v>
      </c>
    </row>
    <row r="48" spans="1:134" x14ac:dyDescent="0.2">
      <c r="A48" s="36">
        <v>2058</v>
      </c>
      <c r="B48" s="28">
        <v>0</v>
      </c>
      <c r="C48" s="28">
        <v>0</v>
      </c>
      <c r="D48" s="28">
        <v>12068415.914428459</v>
      </c>
      <c r="E48" s="28">
        <v>6739073.3762589823</v>
      </c>
      <c r="F48" s="28">
        <v>0</v>
      </c>
      <c r="G48" s="28">
        <v>0</v>
      </c>
      <c r="H48" s="28">
        <v>0</v>
      </c>
      <c r="I48" s="28">
        <v>0</v>
      </c>
      <c r="J48" s="28">
        <v>0</v>
      </c>
      <c r="K48" s="28">
        <v>0</v>
      </c>
      <c r="L48" s="28">
        <v>0</v>
      </c>
      <c r="M48" s="28">
        <v>0</v>
      </c>
      <c r="N48" s="28">
        <v>0</v>
      </c>
      <c r="O48" s="28">
        <v>0</v>
      </c>
      <c r="P48" s="28">
        <v>0</v>
      </c>
      <c r="Q48" s="28">
        <v>0</v>
      </c>
      <c r="R48" s="28">
        <v>0</v>
      </c>
      <c r="S48" s="28">
        <v>0</v>
      </c>
      <c r="T48" s="28">
        <v>0</v>
      </c>
      <c r="U48" s="28">
        <v>0</v>
      </c>
      <c r="V48" s="28">
        <v>0</v>
      </c>
      <c r="W48" s="28">
        <v>0</v>
      </c>
      <c r="X48" s="28">
        <v>0</v>
      </c>
      <c r="Y48" s="28">
        <v>0</v>
      </c>
      <c r="Z48" s="28">
        <v>0</v>
      </c>
      <c r="AA48" s="28">
        <v>6.9450006160045904E-9</v>
      </c>
      <c r="AB48" s="28">
        <v>0</v>
      </c>
      <c r="AC48" s="28">
        <v>0</v>
      </c>
      <c r="AD48" s="28">
        <v>0</v>
      </c>
      <c r="AE48" s="28">
        <v>0</v>
      </c>
      <c r="AF48" s="28">
        <v>18807489.290687449</v>
      </c>
      <c r="AH48" s="36">
        <v>2058</v>
      </c>
      <c r="AI48" s="29">
        <v>0</v>
      </c>
      <c r="AJ48" s="29">
        <v>0</v>
      </c>
      <c r="AK48" s="29">
        <v>0</v>
      </c>
      <c r="AL48" s="29">
        <v>327526.48618455988</v>
      </c>
      <c r="AM48" s="29">
        <v>205355.22315520205</v>
      </c>
      <c r="AN48" s="29">
        <v>0</v>
      </c>
      <c r="AO48" s="29">
        <v>838069.89246571611</v>
      </c>
      <c r="AP48" s="29">
        <v>19185.149594503895</v>
      </c>
      <c r="AQ48" s="29">
        <v>0</v>
      </c>
      <c r="AR48" s="29">
        <v>0</v>
      </c>
      <c r="AS48" s="28">
        <v>1390136.7513999818</v>
      </c>
      <c r="AU48" s="30">
        <v>2058</v>
      </c>
      <c r="AV48" s="31">
        <v>0</v>
      </c>
      <c r="AW48" s="31">
        <v>626.28314576368518</v>
      </c>
      <c r="AX48" s="31">
        <v>37.421124694042199</v>
      </c>
      <c r="AY48" s="31">
        <v>98.374361358237934</v>
      </c>
      <c r="AZ48" s="31">
        <v>0</v>
      </c>
      <c r="BA48" s="31">
        <v>0</v>
      </c>
      <c r="BB48" s="31">
        <v>0</v>
      </c>
      <c r="BC48" s="31">
        <v>0</v>
      </c>
      <c r="BD48" s="31">
        <v>0</v>
      </c>
      <c r="BE48" s="31">
        <v>0</v>
      </c>
      <c r="BF48" s="31">
        <v>762.07863181596531</v>
      </c>
      <c r="BH48" s="30">
        <v>2058</v>
      </c>
      <c r="BI48" s="31">
        <v>0</v>
      </c>
      <c r="BJ48" s="31">
        <v>4830.9929927586772</v>
      </c>
      <c r="BK48" s="31">
        <v>63.98838755467122</v>
      </c>
      <c r="BL48" s="31">
        <v>40.866710890355137</v>
      </c>
      <c r="BM48" s="31">
        <v>0</v>
      </c>
      <c r="BN48" s="31">
        <v>0</v>
      </c>
      <c r="BO48" s="31">
        <v>0</v>
      </c>
      <c r="BP48" s="31">
        <v>0</v>
      </c>
      <c r="BQ48" s="31">
        <v>0</v>
      </c>
      <c r="BR48" s="31">
        <v>0</v>
      </c>
      <c r="BS48" s="31">
        <v>0</v>
      </c>
      <c r="BT48" s="31">
        <v>0</v>
      </c>
      <c r="BU48" s="31">
        <v>0</v>
      </c>
      <c r="BV48" s="31">
        <v>0</v>
      </c>
      <c r="BW48" s="31">
        <v>0</v>
      </c>
      <c r="BX48" s="31">
        <v>5.6843418860808015E-14</v>
      </c>
      <c r="BY48" s="31">
        <v>0</v>
      </c>
      <c r="BZ48" s="31">
        <v>0</v>
      </c>
      <c r="CA48" s="31">
        <v>0</v>
      </c>
      <c r="CB48" s="31">
        <v>0</v>
      </c>
      <c r="CC48" s="32">
        <v>4935.8480912037039</v>
      </c>
      <c r="CD48" s="9">
        <v>4935.8480912037039</v>
      </c>
      <c r="CE48" s="30">
        <v>2058</v>
      </c>
      <c r="CF48" s="31">
        <v>0</v>
      </c>
      <c r="CG48" s="31">
        <v>4542.8242607406219</v>
      </c>
      <c r="CH48" s="31">
        <v>59.496320186479707</v>
      </c>
      <c r="CI48" s="31">
        <v>34.696662695831861</v>
      </c>
      <c r="CJ48" s="31">
        <v>0</v>
      </c>
      <c r="CK48" s="31">
        <v>0</v>
      </c>
      <c r="CL48" s="31">
        <v>0</v>
      </c>
      <c r="CM48" s="31">
        <v>0</v>
      </c>
      <c r="CN48" s="31">
        <v>0</v>
      </c>
      <c r="CO48" s="31">
        <v>0</v>
      </c>
      <c r="CP48" s="31">
        <v>0</v>
      </c>
      <c r="CQ48" s="31">
        <v>0</v>
      </c>
      <c r="CR48" s="31">
        <v>0</v>
      </c>
      <c r="CS48" s="31">
        <v>0</v>
      </c>
      <c r="CT48" s="31">
        <v>0</v>
      </c>
      <c r="CU48" s="31">
        <v>5.6843418860808015E-14</v>
      </c>
      <c r="CV48" s="31">
        <v>0</v>
      </c>
      <c r="CW48" s="31">
        <v>0</v>
      </c>
      <c r="CX48" s="31">
        <v>0</v>
      </c>
      <c r="CY48" s="31">
        <v>0</v>
      </c>
      <c r="CZ48" s="32">
        <v>4637.0172436229332</v>
      </c>
      <c r="DB48" s="30">
        <v>2058</v>
      </c>
      <c r="DC48" s="31">
        <v>0</v>
      </c>
      <c r="DD48" s="31">
        <v>0</v>
      </c>
      <c r="DE48" s="31">
        <v>0.83806989246571606</v>
      </c>
      <c r="DF48" s="31">
        <v>0.55206685893426577</v>
      </c>
      <c r="DG48" s="31">
        <v>0</v>
      </c>
      <c r="DH48" s="31">
        <v>0</v>
      </c>
      <c r="DI48" s="31">
        <v>0</v>
      </c>
      <c r="DJ48" s="31">
        <v>0</v>
      </c>
      <c r="DK48" s="31">
        <v>0</v>
      </c>
      <c r="DL48" s="31">
        <v>0</v>
      </c>
      <c r="DM48" s="31"/>
      <c r="DN48" s="31"/>
      <c r="DO48" s="31">
        <v>0</v>
      </c>
      <c r="DP48" s="31"/>
      <c r="DQ48" s="31"/>
      <c r="DR48" s="31"/>
      <c r="DS48" s="31"/>
      <c r="DT48" s="31"/>
      <c r="DU48" s="31"/>
      <c r="DV48" s="31">
        <v>0</v>
      </c>
      <c r="DW48" s="33">
        <v>1.3901367513999818</v>
      </c>
      <c r="DZ48" s="34">
        <v>18807489.290687449</v>
      </c>
      <c r="EA48" s="6">
        <v>1390136.7513999818</v>
      </c>
      <c r="EB48" s="6">
        <v>17417352.539287467</v>
      </c>
      <c r="EC48" s="3">
        <v>2058</v>
      </c>
      <c r="ED48" s="35">
        <v>17.417352539287467</v>
      </c>
    </row>
    <row r="49" spans="1:134" x14ac:dyDescent="0.2">
      <c r="A49" s="36">
        <v>2059</v>
      </c>
      <c r="B49" s="28">
        <v>0</v>
      </c>
      <c r="C49" s="28">
        <v>0</v>
      </c>
      <c r="D49" s="28">
        <v>11213123.243949911</v>
      </c>
      <c r="E49" s="28">
        <v>6207693.151268106</v>
      </c>
      <c r="F49" s="28">
        <v>0</v>
      </c>
      <c r="G49" s="28">
        <v>0</v>
      </c>
      <c r="H49" s="28">
        <v>0</v>
      </c>
      <c r="I49" s="28">
        <v>0</v>
      </c>
      <c r="J49" s="28">
        <v>0</v>
      </c>
      <c r="K49" s="28">
        <v>0</v>
      </c>
      <c r="L49" s="28">
        <v>0</v>
      </c>
      <c r="M49" s="28">
        <v>0</v>
      </c>
      <c r="N49" s="28">
        <v>0</v>
      </c>
      <c r="O49" s="28">
        <v>0</v>
      </c>
      <c r="P49" s="28">
        <v>0</v>
      </c>
      <c r="Q49" s="28">
        <v>0</v>
      </c>
      <c r="R49" s="28">
        <v>0</v>
      </c>
      <c r="S49" s="28">
        <v>0</v>
      </c>
      <c r="T49" s="28">
        <v>0</v>
      </c>
      <c r="U49" s="28">
        <v>0</v>
      </c>
      <c r="V49" s="28">
        <v>0</v>
      </c>
      <c r="W49" s="28">
        <v>0</v>
      </c>
      <c r="X49" s="28">
        <v>0</v>
      </c>
      <c r="Y49" s="28">
        <v>0</v>
      </c>
      <c r="Z49" s="28">
        <v>0</v>
      </c>
      <c r="AA49" s="28">
        <v>7.0914789332261711E-9</v>
      </c>
      <c r="AB49" s="28">
        <v>0</v>
      </c>
      <c r="AC49" s="28">
        <v>0</v>
      </c>
      <c r="AD49" s="28">
        <v>0</v>
      </c>
      <c r="AE49" s="28">
        <v>0</v>
      </c>
      <c r="AF49" s="28">
        <v>17420816.395218022</v>
      </c>
      <c r="AH49" s="36">
        <v>2059</v>
      </c>
      <c r="AI49" s="29">
        <v>0</v>
      </c>
      <c r="AJ49" s="29">
        <v>0</v>
      </c>
      <c r="AK49" s="29">
        <v>0</v>
      </c>
      <c r="AL49" s="29">
        <v>301043.45930277475</v>
      </c>
      <c r="AM49" s="29">
        <v>188750.67932582257</v>
      </c>
      <c r="AN49" s="29">
        <v>0</v>
      </c>
      <c r="AO49" s="29">
        <v>762673.38743714034</v>
      </c>
      <c r="AP49" s="29">
        <v>17633.883196597955</v>
      </c>
      <c r="AQ49" s="29">
        <v>0</v>
      </c>
      <c r="AR49" s="29">
        <v>0</v>
      </c>
      <c r="AS49" s="28">
        <v>1270101.4092623356</v>
      </c>
      <c r="AU49" s="30">
        <v>2059</v>
      </c>
      <c r="AV49" s="31">
        <v>0</v>
      </c>
      <c r="AW49" s="31">
        <v>628.99698178258257</v>
      </c>
      <c r="AX49" s="31">
        <v>36.541792114602153</v>
      </c>
      <c r="AY49" s="31">
        <v>96.871087731716173</v>
      </c>
      <c r="AZ49" s="31">
        <v>0</v>
      </c>
      <c r="BA49" s="31">
        <v>0</v>
      </c>
      <c r="BB49" s="31">
        <v>0</v>
      </c>
      <c r="BC49" s="31">
        <v>0</v>
      </c>
      <c r="BD49" s="31">
        <v>0</v>
      </c>
      <c r="BE49" s="31">
        <v>0</v>
      </c>
      <c r="BF49" s="31">
        <v>762.4098616289009</v>
      </c>
      <c r="BH49" s="30">
        <v>2059</v>
      </c>
      <c r="BI49" s="31">
        <v>0</v>
      </c>
      <c r="BJ49" s="31">
        <v>4841.0025160376053</v>
      </c>
      <c r="BK49" s="31">
        <v>57.65515529122554</v>
      </c>
      <c r="BL49" s="31">
        <v>37.190419874872589</v>
      </c>
      <c r="BM49" s="31">
        <v>0</v>
      </c>
      <c r="BN49" s="31">
        <v>0</v>
      </c>
      <c r="BO49" s="31">
        <v>0</v>
      </c>
      <c r="BP49" s="31">
        <v>0</v>
      </c>
      <c r="BQ49" s="31">
        <v>0</v>
      </c>
      <c r="BR49" s="31">
        <v>0</v>
      </c>
      <c r="BS49" s="31">
        <v>0</v>
      </c>
      <c r="BT49" s="31">
        <v>0</v>
      </c>
      <c r="BU49" s="31">
        <v>0</v>
      </c>
      <c r="BV49" s="31">
        <v>0</v>
      </c>
      <c r="BW49" s="31">
        <v>0</v>
      </c>
      <c r="BX49" s="31">
        <v>5.6843418860808015E-14</v>
      </c>
      <c r="BY49" s="31">
        <v>0</v>
      </c>
      <c r="BZ49" s="31">
        <v>0</v>
      </c>
      <c r="CA49" s="31">
        <v>0</v>
      </c>
      <c r="CB49" s="31">
        <v>0</v>
      </c>
      <c r="CC49" s="32">
        <v>4935.848091203703</v>
      </c>
      <c r="CD49" s="9">
        <v>4935.848091203703</v>
      </c>
      <c r="CE49" s="30">
        <v>2059</v>
      </c>
      <c r="CF49" s="31">
        <v>0</v>
      </c>
      <c r="CG49" s="31">
        <v>4552.2367159559617</v>
      </c>
      <c r="CH49" s="31">
        <v>53.607688999463633</v>
      </c>
      <c r="CI49" s="31">
        <v>31.57541739478124</v>
      </c>
      <c r="CJ49" s="31">
        <v>0</v>
      </c>
      <c r="CK49" s="31">
        <v>0</v>
      </c>
      <c r="CL49" s="31">
        <v>0</v>
      </c>
      <c r="CM49" s="31">
        <v>0</v>
      </c>
      <c r="CN49" s="31">
        <v>0</v>
      </c>
      <c r="CO49" s="31">
        <v>0</v>
      </c>
      <c r="CP49" s="31">
        <v>0</v>
      </c>
      <c r="CQ49" s="31">
        <v>0</v>
      </c>
      <c r="CR49" s="31">
        <v>0</v>
      </c>
      <c r="CS49" s="31">
        <v>0</v>
      </c>
      <c r="CT49" s="31">
        <v>0</v>
      </c>
      <c r="CU49" s="31">
        <v>5.6843418860808015E-14</v>
      </c>
      <c r="CV49" s="31">
        <v>0</v>
      </c>
      <c r="CW49" s="31">
        <v>0</v>
      </c>
      <c r="CX49" s="31">
        <v>0</v>
      </c>
      <c r="CY49" s="31">
        <v>0</v>
      </c>
      <c r="CZ49" s="32">
        <v>4637.4198223502071</v>
      </c>
      <c r="DB49" s="30">
        <v>2059</v>
      </c>
      <c r="DC49" s="31">
        <v>0</v>
      </c>
      <c r="DD49" s="31">
        <v>0</v>
      </c>
      <c r="DE49" s="31">
        <v>0.7626733874371403</v>
      </c>
      <c r="DF49" s="31">
        <v>0.50742802182519531</v>
      </c>
      <c r="DG49" s="31">
        <v>0</v>
      </c>
      <c r="DH49" s="31">
        <v>0</v>
      </c>
      <c r="DI49" s="31">
        <v>0</v>
      </c>
      <c r="DJ49" s="31">
        <v>0</v>
      </c>
      <c r="DK49" s="31">
        <v>0</v>
      </c>
      <c r="DL49" s="31">
        <v>0</v>
      </c>
      <c r="DM49" s="31"/>
      <c r="DN49" s="31"/>
      <c r="DO49" s="31">
        <v>0</v>
      </c>
      <c r="DP49" s="31"/>
      <c r="DQ49" s="31"/>
      <c r="DR49" s="31"/>
      <c r="DS49" s="31"/>
      <c r="DT49" s="31"/>
      <c r="DU49" s="31"/>
      <c r="DV49" s="31">
        <v>0</v>
      </c>
      <c r="DW49" s="33">
        <v>1.2701014092623355</v>
      </c>
      <c r="DZ49" s="34">
        <v>17420816.395218022</v>
      </c>
      <c r="EA49" s="6">
        <v>1270101.4092623356</v>
      </c>
      <c r="EB49" s="6">
        <v>16150714.985955687</v>
      </c>
      <c r="EC49" s="3">
        <v>2059</v>
      </c>
      <c r="ED49" s="35">
        <v>16.150714985955688</v>
      </c>
    </row>
    <row r="50" spans="1:134" x14ac:dyDescent="0.2">
      <c r="A50" s="36">
        <v>2060</v>
      </c>
      <c r="B50" s="28">
        <v>0</v>
      </c>
      <c r="C50" s="28">
        <v>0</v>
      </c>
      <c r="D50" s="28">
        <v>10900099.461711222</v>
      </c>
      <c r="E50" s="28">
        <v>5154752.0258511519</v>
      </c>
      <c r="F50" s="28">
        <v>0</v>
      </c>
      <c r="G50" s="28">
        <v>0</v>
      </c>
      <c r="H50" s="28">
        <v>0</v>
      </c>
      <c r="I50" s="28">
        <v>0</v>
      </c>
      <c r="J50" s="28">
        <v>0</v>
      </c>
      <c r="K50" s="28">
        <v>0</v>
      </c>
      <c r="L50" s="28">
        <v>0</v>
      </c>
      <c r="M50" s="28">
        <v>0</v>
      </c>
      <c r="N50" s="28">
        <v>0</v>
      </c>
      <c r="O50" s="28">
        <v>0</v>
      </c>
      <c r="P50" s="28">
        <v>0</v>
      </c>
      <c r="Q50" s="28">
        <v>0</v>
      </c>
      <c r="R50" s="28">
        <v>0</v>
      </c>
      <c r="S50" s="28">
        <v>0</v>
      </c>
      <c r="T50" s="28">
        <v>0</v>
      </c>
      <c r="U50" s="28">
        <v>0</v>
      </c>
      <c r="V50" s="28">
        <v>0</v>
      </c>
      <c r="W50" s="28">
        <v>0</v>
      </c>
      <c r="X50" s="28">
        <v>0</v>
      </c>
      <c r="Y50" s="28">
        <v>0</v>
      </c>
      <c r="Z50" s="28">
        <v>0</v>
      </c>
      <c r="AA50" s="28">
        <v>7.2409625998411952E-9</v>
      </c>
      <c r="AB50" s="28">
        <v>0</v>
      </c>
      <c r="AC50" s="28">
        <v>0</v>
      </c>
      <c r="AD50" s="28">
        <v>0</v>
      </c>
      <c r="AE50" s="28">
        <v>0</v>
      </c>
      <c r="AF50" s="28">
        <v>16054851.487562381</v>
      </c>
      <c r="AH50" s="36">
        <v>2060</v>
      </c>
      <c r="AI50" s="29">
        <v>0</v>
      </c>
      <c r="AJ50" s="29">
        <v>0</v>
      </c>
      <c r="AK50" s="29">
        <v>0</v>
      </c>
      <c r="AL50" s="29">
        <v>245910.11990566063</v>
      </c>
      <c r="AM50" s="29">
        <v>154182.72927366704</v>
      </c>
      <c r="AN50" s="29">
        <v>0</v>
      </c>
      <c r="AO50" s="29">
        <v>732272.36882516311</v>
      </c>
      <c r="AP50" s="29">
        <v>14404.399754510287</v>
      </c>
      <c r="AQ50" s="29">
        <v>0</v>
      </c>
      <c r="AR50" s="29">
        <v>0</v>
      </c>
      <c r="AS50" s="28">
        <v>1146769.617759001</v>
      </c>
      <c r="AU50" s="30">
        <v>2060</v>
      </c>
      <c r="AV50" s="31">
        <v>0</v>
      </c>
      <c r="AW50" s="31">
        <v>631.70908022624042</v>
      </c>
      <c r="AX50" s="31">
        <v>35.662890338940514</v>
      </c>
      <c r="AY50" s="31">
        <v>95.368690072877186</v>
      </c>
      <c r="AZ50" s="31">
        <v>0</v>
      </c>
      <c r="BA50" s="31">
        <v>0</v>
      </c>
      <c r="BB50" s="31">
        <v>0</v>
      </c>
      <c r="BC50" s="31">
        <v>0</v>
      </c>
      <c r="BD50" s="31">
        <v>0</v>
      </c>
      <c r="BE50" s="31">
        <v>0</v>
      </c>
      <c r="BF50" s="31">
        <v>762.7406606380581</v>
      </c>
      <c r="BH50" s="30">
        <v>2060</v>
      </c>
      <c r="BI50" s="31">
        <v>0</v>
      </c>
      <c r="BJ50" s="31">
        <v>4850.9606727050332</v>
      </c>
      <c r="BK50" s="31">
        <v>54.808867312919375</v>
      </c>
      <c r="BL50" s="31">
        <v>30.078551185750939</v>
      </c>
      <c r="BM50" s="31">
        <v>0</v>
      </c>
      <c r="BN50" s="31">
        <v>0</v>
      </c>
      <c r="BO50" s="31">
        <v>0</v>
      </c>
      <c r="BP50" s="31">
        <v>0</v>
      </c>
      <c r="BQ50" s="31">
        <v>0</v>
      </c>
      <c r="BR50" s="31">
        <v>0</v>
      </c>
      <c r="BS50" s="31">
        <v>0</v>
      </c>
      <c r="BT50" s="31">
        <v>0</v>
      </c>
      <c r="BU50" s="31">
        <v>0</v>
      </c>
      <c r="BV50" s="31">
        <v>0</v>
      </c>
      <c r="BW50" s="31">
        <v>0</v>
      </c>
      <c r="BX50" s="31">
        <v>5.6843418860808015E-14</v>
      </c>
      <c r="BY50" s="31">
        <v>0</v>
      </c>
      <c r="BZ50" s="31">
        <v>0</v>
      </c>
      <c r="CA50" s="31">
        <v>0</v>
      </c>
      <c r="CB50" s="31">
        <v>0</v>
      </c>
      <c r="CC50" s="32">
        <v>4935.8480912037039</v>
      </c>
      <c r="CD50" s="9">
        <v>4935.8480912037039</v>
      </c>
      <c r="CE50" s="30">
        <v>2060</v>
      </c>
      <c r="CF50" s="31">
        <v>0</v>
      </c>
      <c r="CG50" s="31">
        <v>4561.6008685781781</v>
      </c>
      <c r="CH50" s="31">
        <v>50.961214109694829</v>
      </c>
      <c r="CI50" s="31">
        <v>25.537297280208023</v>
      </c>
      <c r="CJ50" s="31">
        <v>0</v>
      </c>
      <c r="CK50" s="31">
        <v>0</v>
      </c>
      <c r="CL50" s="31">
        <v>0</v>
      </c>
      <c r="CM50" s="31">
        <v>0</v>
      </c>
      <c r="CN50" s="31">
        <v>0</v>
      </c>
      <c r="CO50" s="31">
        <v>0</v>
      </c>
      <c r="CP50" s="31">
        <v>0</v>
      </c>
      <c r="CQ50" s="31">
        <v>0</v>
      </c>
      <c r="CR50" s="31">
        <v>0</v>
      </c>
      <c r="CS50" s="31">
        <v>0</v>
      </c>
      <c r="CT50" s="31">
        <v>0</v>
      </c>
      <c r="CU50" s="31">
        <v>5.6843418860808015E-14</v>
      </c>
      <c r="CV50" s="31">
        <v>0</v>
      </c>
      <c r="CW50" s="31">
        <v>0</v>
      </c>
      <c r="CX50" s="31">
        <v>0</v>
      </c>
      <c r="CY50" s="31">
        <v>0</v>
      </c>
      <c r="CZ50" s="32">
        <v>4638.0993799680809</v>
      </c>
      <c r="DB50" s="30">
        <v>2060</v>
      </c>
      <c r="DC50" s="31">
        <v>0</v>
      </c>
      <c r="DD50" s="31">
        <v>0</v>
      </c>
      <c r="DE50" s="31">
        <v>0.73227236882516311</v>
      </c>
      <c r="DF50" s="31">
        <v>0.41449724893383799</v>
      </c>
      <c r="DG50" s="31">
        <v>0</v>
      </c>
      <c r="DH50" s="31">
        <v>0</v>
      </c>
      <c r="DI50" s="31">
        <v>0</v>
      </c>
      <c r="DJ50" s="31">
        <v>0</v>
      </c>
      <c r="DK50" s="31">
        <v>0</v>
      </c>
      <c r="DL50" s="31">
        <v>0</v>
      </c>
      <c r="DM50" s="31"/>
      <c r="DN50" s="31"/>
      <c r="DO50" s="31">
        <v>0</v>
      </c>
      <c r="DP50" s="31"/>
      <c r="DQ50" s="31"/>
      <c r="DR50" s="31"/>
      <c r="DS50" s="31"/>
      <c r="DT50" s="31"/>
      <c r="DU50" s="31"/>
      <c r="DV50" s="31">
        <v>0</v>
      </c>
      <c r="DW50" s="33">
        <v>1.1467696177590012</v>
      </c>
      <c r="DZ50" s="34">
        <v>16054851.487562381</v>
      </c>
      <c r="EA50" s="6">
        <v>1146769.617759001</v>
      </c>
      <c r="EB50" s="6">
        <v>14908081.86980338</v>
      </c>
      <c r="EC50" s="3">
        <v>2060</v>
      </c>
      <c r="ED50" s="35">
        <v>14.908081869803381</v>
      </c>
    </row>
    <row r="51" spans="1:134" x14ac:dyDescent="0.2">
      <c r="A51" s="36">
        <v>2061</v>
      </c>
      <c r="B51" s="28">
        <v>0</v>
      </c>
      <c r="C51" s="28">
        <v>0</v>
      </c>
      <c r="D51" s="28">
        <v>10680984.566933444</v>
      </c>
      <c r="E51" s="28">
        <v>4531977.9726798022</v>
      </c>
      <c r="F51" s="28">
        <v>0</v>
      </c>
      <c r="G51" s="28">
        <v>0</v>
      </c>
      <c r="H51" s="28">
        <v>0</v>
      </c>
      <c r="I51" s="28">
        <v>0</v>
      </c>
      <c r="J51" s="28">
        <v>0</v>
      </c>
      <c r="K51" s="28">
        <v>0</v>
      </c>
      <c r="L51" s="28">
        <v>0</v>
      </c>
      <c r="M51" s="28">
        <v>0</v>
      </c>
      <c r="N51" s="28">
        <v>0</v>
      </c>
      <c r="O51" s="28">
        <v>0</v>
      </c>
      <c r="P51" s="28">
        <v>0</v>
      </c>
      <c r="Q51" s="28">
        <v>0</v>
      </c>
      <c r="R51" s="28">
        <v>0</v>
      </c>
      <c r="S51" s="28">
        <v>0</v>
      </c>
      <c r="T51" s="28">
        <v>0</v>
      </c>
      <c r="U51" s="28">
        <v>0</v>
      </c>
      <c r="V51" s="28">
        <v>0</v>
      </c>
      <c r="W51" s="28">
        <v>0</v>
      </c>
      <c r="X51" s="28">
        <v>0</v>
      </c>
      <c r="Y51" s="28">
        <v>0</v>
      </c>
      <c r="Z51" s="28">
        <v>0</v>
      </c>
      <c r="AA51" s="28">
        <v>7.3935124806680264E-9</v>
      </c>
      <c r="AB51" s="28">
        <v>0</v>
      </c>
      <c r="AC51" s="28">
        <v>0</v>
      </c>
      <c r="AD51" s="28">
        <v>0</v>
      </c>
      <c r="AE51" s="28">
        <v>0</v>
      </c>
      <c r="AF51" s="28">
        <v>15212962.539613254</v>
      </c>
      <c r="AH51" s="36">
        <v>2061</v>
      </c>
      <c r="AI51" s="29">
        <v>0</v>
      </c>
      <c r="AJ51" s="29">
        <v>0</v>
      </c>
      <c r="AK51" s="29">
        <v>0</v>
      </c>
      <c r="AL51" s="29">
        <v>210651.56679798028</v>
      </c>
      <c r="AM51" s="29">
        <v>132076.03455745033</v>
      </c>
      <c r="AN51" s="29">
        <v>0</v>
      </c>
      <c r="AO51" s="29">
        <v>717908.11998400872</v>
      </c>
      <c r="AP51" s="29">
        <v>12339.099253971726</v>
      </c>
      <c r="AQ51" s="29">
        <v>0</v>
      </c>
      <c r="AR51" s="29">
        <v>0</v>
      </c>
      <c r="AS51" s="28">
        <v>1072974.8205934111</v>
      </c>
      <c r="AU51" s="30">
        <v>2061</v>
      </c>
      <c r="AV51" s="31">
        <v>0</v>
      </c>
      <c r="AW51" s="31">
        <v>634.28171539411096</v>
      </c>
      <c r="AX51" s="31">
        <v>34.8185662349617</v>
      </c>
      <c r="AY51" s="31">
        <v>93.936600346459912</v>
      </c>
      <c r="AZ51" s="31">
        <v>0</v>
      </c>
      <c r="BA51" s="31">
        <v>0</v>
      </c>
      <c r="BB51" s="31">
        <v>0</v>
      </c>
      <c r="BC51" s="31">
        <v>0</v>
      </c>
      <c r="BD51" s="31">
        <v>0</v>
      </c>
      <c r="BE51" s="31">
        <v>0</v>
      </c>
      <c r="BF51" s="31">
        <v>763.03688197553265</v>
      </c>
      <c r="BH51" s="30">
        <v>2061</v>
      </c>
      <c r="BI51" s="31">
        <v>0</v>
      </c>
      <c r="BJ51" s="31">
        <v>4857.1355858453489</v>
      </c>
      <c r="BK51" s="31">
        <v>53.201719818546863</v>
      </c>
      <c r="BL51" s="31">
        <v>25.510785539808353</v>
      </c>
      <c r="BM51" s="31">
        <v>0</v>
      </c>
      <c r="BN51" s="31">
        <v>0</v>
      </c>
      <c r="BO51" s="31">
        <v>0</v>
      </c>
      <c r="BP51" s="31">
        <v>0</v>
      </c>
      <c r="BQ51" s="31">
        <v>0</v>
      </c>
      <c r="BR51" s="31">
        <v>0</v>
      </c>
      <c r="BS51" s="31">
        <v>0</v>
      </c>
      <c r="BT51" s="31">
        <v>0</v>
      </c>
      <c r="BU51" s="31">
        <v>0</v>
      </c>
      <c r="BV51" s="31">
        <v>0</v>
      </c>
      <c r="BW51" s="31">
        <v>0</v>
      </c>
      <c r="BX51" s="31">
        <v>5.6843418860808015E-14</v>
      </c>
      <c r="BY51" s="31">
        <v>0</v>
      </c>
      <c r="BZ51" s="31">
        <v>0</v>
      </c>
      <c r="CA51" s="31">
        <v>0</v>
      </c>
      <c r="CB51" s="31">
        <v>0</v>
      </c>
      <c r="CC51" s="32">
        <v>4935.8480912037039</v>
      </c>
      <c r="CD51" s="9">
        <v>4935.8480912037039</v>
      </c>
      <c r="CE51" s="30">
        <v>2061</v>
      </c>
      <c r="CF51" s="31">
        <v>0</v>
      </c>
      <c r="CG51" s="31">
        <v>4567.4074481496727</v>
      </c>
      <c r="CH51" s="31">
        <v>49.466890443070348</v>
      </c>
      <c r="CI51" s="31">
        <v>21.659172017910915</v>
      </c>
      <c r="CJ51" s="31">
        <v>0</v>
      </c>
      <c r="CK51" s="31">
        <v>0</v>
      </c>
      <c r="CL51" s="31">
        <v>0</v>
      </c>
      <c r="CM51" s="31">
        <v>0</v>
      </c>
      <c r="CN51" s="31">
        <v>0</v>
      </c>
      <c r="CO51" s="31">
        <v>0</v>
      </c>
      <c r="CP51" s="31">
        <v>0</v>
      </c>
      <c r="CQ51" s="31">
        <v>0</v>
      </c>
      <c r="CR51" s="31">
        <v>0</v>
      </c>
      <c r="CS51" s="31">
        <v>0</v>
      </c>
      <c r="CT51" s="31">
        <v>0</v>
      </c>
      <c r="CU51" s="31">
        <v>5.6843418860808015E-14</v>
      </c>
      <c r="CV51" s="31">
        <v>0</v>
      </c>
      <c r="CW51" s="31">
        <v>0</v>
      </c>
      <c r="CX51" s="31">
        <v>0</v>
      </c>
      <c r="CY51" s="31">
        <v>0</v>
      </c>
      <c r="CZ51" s="32">
        <v>4638.533510610654</v>
      </c>
      <c r="DB51" s="30">
        <v>2061</v>
      </c>
      <c r="DC51" s="31">
        <v>0</v>
      </c>
      <c r="DD51" s="31">
        <v>0</v>
      </c>
      <c r="DE51" s="31">
        <v>0.71790811998400872</v>
      </c>
      <c r="DF51" s="31">
        <v>0.35506670060940232</v>
      </c>
      <c r="DG51" s="31">
        <v>0</v>
      </c>
      <c r="DH51" s="31">
        <v>0</v>
      </c>
      <c r="DI51" s="31">
        <v>0</v>
      </c>
      <c r="DJ51" s="31">
        <v>0</v>
      </c>
      <c r="DK51" s="31">
        <v>0</v>
      </c>
      <c r="DL51" s="31">
        <v>0</v>
      </c>
      <c r="DM51" s="31"/>
      <c r="DN51" s="31"/>
      <c r="DO51" s="31">
        <v>0</v>
      </c>
      <c r="DP51" s="31"/>
      <c r="DQ51" s="31"/>
      <c r="DR51" s="31"/>
      <c r="DS51" s="31"/>
      <c r="DT51" s="31"/>
      <c r="DU51" s="31"/>
      <c r="DV51" s="31">
        <v>0</v>
      </c>
      <c r="DW51" s="33">
        <v>1.0729748205934111</v>
      </c>
      <c r="DZ51" s="34">
        <v>15212962.539613254</v>
      </c>
      <c r="EA51" s="6">
        <v>1072974.8205934111</v>
      </c>
      <c r="EB51" s="6">
        <v>14139987.719019843</v>
      </c>
      <c r="EC51" s="3">
        <v>2061</v>
      </c>
      <c r="ED51" s="35">
        <v>14.139987719019842</v>
      </c>
    </row>
    <row r="52" spans="1:134" x14ac:dyDescent="0.2">
      <c r="A52" s="36">
        <v>2062</v>
      </c>
      <c r="B52" s="28">
        <v>0</v>
      </c>
      <c r="C52" s="28">
        <v>0</v>
      </c>
      <c r="D52" s="28">
        <v>10188830.57936348</v>
      </c>
      <c r="E52" s="28">
        <v>3971743.7710187011</v>
      </c>
      <c r="F52" s="28">
        <v>0</v>
      </c>
      <c r="G52" s="28">
        <v>0</v>
      </c>
      <c r="H52" s="28">
        <v>0</v>
      </c>
      <c r="I52" s="28">
        <v>0</v>
      </c>
      <c r="J52" s="28">
        <v>0</v>
      </c>
      <c r="K52" s="28">
        <v>0</v>
      </c>
      <c r="L52" s="28">
        <v>0</v>
      </c>
      <c r="M52" s="28">
        <v>0</v>
      </c>
      <c r="N52" s="28">
        <v>0</v>
      </c>
      <c r="O52" s="28">
        <v>0</v>
      </c>
      <c r="P52" s="28">
        <v>0</v>
      </c>
      <c r="Q52" s="28">
        <v>0</v>
      </c>
      <c r="R52" s="28">
        <v>0</v>
      </c>
      <c r="S52" s="28">
        <v>0</v>
      </c>
      <c r="T52" s="28">
        <v>0</v>
      </c>
      <c r="U52" s="28">
        <v>0</v>
      </c>
      <c r="V52" s="28">
        <v>0</v>
      </c>
      <c r="W52" s="28">
        <v>0</v>
      </c>
      <c r="X52" s="28">
        <v>0</v>
      </c>
      <c r="Y52" s="28">
        <v>0</v>
      </c>
      <c r="Z52" s="28">
        <v>0</v>
      </c>
      <c r="AA52" s="28">
        <v>7.5491906653996916E-9</v>
      </c>
      <c r="AB52" s="28">
        <v>0</v>
      </c>
      <c r="AC52" s="28">
        <v>0</v>
      </c>
      <c r="AD52" s="28">
        <v>0</v>
      </c>
      <c r="AE52" s="28">
        <v>0</v>
      </c>
      <c r="AF52" s="28">
        <v>14160574.350382188</v>
      </c>
      <c r="AH52" s="36">
        <v>2062</v>
      </c>
      <c r="AI52" s="29">
        <v>0</v>
      </c>
      <c r="AJ52" s="29">
        <v>0</v>
      </c>
      <c r="AK52" s="29">
        <v>0</v>
      </c>
      <c r="AL52" s="29">
        <v>180202.98990549441</v>
      </c>
      <c r="AM52" s="29">
        <v>112985.13789332111</v>
      </c>
      <c r="AN52" s="29">
        <v>0</v>
      </c>
      <c r="AO52" s="29">
        <v>683926.91309075349</v>
      </c>
      <c r="AP52" s="29">
        <v>10555.547305464803</v>
      </c>
      <c r="AQ52" s="29">
        <v>0</v>
      </c>
      <c r="AR52" s="29">
        <v>0</v>
      </c>
      <c r="AS52" s="28">
        <v>987670.58819503384</v>
      </c>
      <c r="AU52" s="30">
        <v>2062</v>
      </c>
      <c r="AV52" s="31">
        <v>0</v>
      </c>
      <c r="AW52" s="31">
        <v>636.983114032348</v>
      </c>
      <c r="AX52" s="31">
        <v>33.942317303619326</v>
      </c>
      <c r="AY52" s="31">
        <v>92.439596804403337</v>
      </c>
      <c r="AZ52" s="31">
        <v>0</v>
      </c>
      <c r="BA52" s="31">
        <v>0</v>
      </c>
      <c r="BB52" s="31">
        <v>0</v>
      </c>
      <c r="BC52" s="31">
        <v>0</v>
      </c>
      <c r="BD52" s="31">
        <v>0</v>
      </c>
      <c r="BE52" s="31">
        <v>0</v>
      </c>
      <c r="BF52" s="31">
        <v>763.36502814037067</v>
      </c>
      <c r="BH52" s="30">
        <v>2062</v>
      </c>
      <c r="BI52" s="31">
        <v>0</v>
      </c>
      <c r="BJ52" s="31">
        <v>4864.0591564004562</v>
      </c>
      <c r="BK52" s="31">
        <v>50.18167186954949</v>
      </c>
      <c r="BL52" s="31">
        <v>21.607262933697598</v>
      </c>
      <c r="BM52" s="31">
        <v>0</v>
      </c>
      <c r="BN52" s="31">
        <v>0</v>
      </c>
      <c r="BO52" s="31">
        <v>0</v>
      </c>
      <c r="BP52" s="31">
        <v>0</v>
      </c>
      <c r="BQ52" s="31">
        <v>0</v>
      </c>
      <c r="BR52" s="31">
        <v>0</v>
      </c>
      <c r="BS52" s="31">
        <v>0</v>
      </c>
      <c r="BT52" s="31">
        <v>0</v>
      </c>
      <c r="BU52" s="31">
        <v>0</v>
      </c>
      <c r="BV52" s="31">
        <v>0</v>
      </c>
      <c r="BW52" s="31">
        <v>0</v>
      </c>
      <c r="BX52" s="31">
        <v>5.6843418860808015E-14</v>
      </c>
      <c r="BY52" s="31">
        <v>0</v>
      </c>
      <c r="BZ52" s="31">
        <v>0</v>
      </c>
      <c r="CA52" s="31">
        <v>0</v>
      </c>
      <c r="CB52" s="31">
        <v>0</v>
      </c>
      <c r="CC52" s="32">
        <v>4935.848091203703</v>
      </c>
      <c r="CD52" s="9">
        <v>4935.848091203703</v>
      </c>
      <c r="CE52" s="30">
        <v>2062</v>
      </c>
      <c r="CF52" s="31">
        <v>0</v>
      </c>
      <c r="CG52" s="31">
        <v>4573.918027721169</v>
      </c>
      <c r="CH52" s="31">
        <v>46.65885375674894</v>
      </c>
      <c r="CI52" s="31">
        <v>18.345002508327404</v>
      </c>
      <c r="CJ52" s="31">
        <v>0</v>
      </c>
      <c r="CK52" s="31">
        <v>0</v>
      </c>
      <c r="CL52" s="31">
        <v>0</v>
      </c>
      <c r="CM52" s="31">
        <v>0</v>
      </c>
      <c r="CN52" s="31">
        <v>0</v>
      </c>
      <c r="CO52" s="31">
        <v>0</v>
      </c>
      <c r="CP52" s="31">
        <v>0</v>
      </c>
      <c r="CQ52" s="31">
        <v>0</v>
      </c>
      <c r="CR52" s="31">
        <v>0</v>
      </c>
      <c r="CS52" s="31">
        <v>0</v>
      </c>
      <c r="CT52" s="31">
        <v>0</v>
      </c>
      <c r="CU52" s="31">
        <v>5.6843418860808015E-14</v>
      </c>
      <c r="CV52" s="31">
        <v>0</v>
      </c>
      <c r="CW52" s="31">
        <v>0</v>
      </c>
      <c r="CX52" s="31">
        <v>0</v>
      </c>
      <c r="CY52" s="31">
        <v>0</v>
      </c>
      <c r="CZ52" s="32">
        <v>4638.9218839862451</v>
      </c>
      <c r="DB52" s="30">
        <v>2062</v>
      </c>
      <c r="DC52" s="31">
        <v>0</v>
      </c>
      <c r="DD52" s="31">
        <v>0</v>
      </c>
      <c r="DE52" s="31">
        <v>0.68392691309075349</v>
      </c>
      <c r="DF52" s="31">
        <v>0.3037436751042803</v>
      </c>
      <c r="DG52" s="31">
        <v>0</v>
      </c>
      <c r="DH52" s="31">
        <v>0</v>
      </c>
      <c r="DI52" s="31">
        <v>0</v>
      </c>
      <c r="DJ52" s="31">
        <v>0</v>
      </c>
      <c r="DK52" s="31">
        <v>0</v>
      </c>
      <c r="DL52" s="31">
        <v>0</v>
      </c>
      <c r="DM52" s="31"/>
      <c r="DN52" s="31"/>
      <c r="DO52" s="31">
        <v>0</v>
      </c>
      <c r="DP52" s="31"/>
      <c r="DQ52" s="31"/>
      <c r="DR52" s="31"/>
      <c r="DS52" s="31"/>
      <c r="DT52" s="31"/>
      <c r="DU52" s="31"/>
      <c r="DV52" s="31">
        <v>0</v>
      </c>
      <c r="DW52" s="33">
        <v>0.98767058819503384</v>
      </c>
      <c r="DZ52" s="34">
        <v>14160574.350382188</v>
      </c>
      <c r="EA52" s="6">
        <v>987670.58819503384</v>
      </c>
      <c r="EB52" s="6">
        <v>13172903.762187155</v>
      </c>
      <c r="EC52" s="3">
        <v>2062</v>
      </c>
      <c r="ED52" s="35">
        <v>13.172903762187154</v>
      </c>
    </row>
    <row r="53" spans="1:134" x14ac:dyDescent="0.2">
      <c r="A53" s="36">
        <v>2063</v>
      </c>
      <c r="B53" s="28">
        <v>0</v>
      </c>
      <c r="C53" s="28">
        <v>0</v>
      </c>
      <c r="D53" s="28">
        <v>9742016.676644979</v>
      </c>
      <c r="E53" s="28">
        <v>3342295.4134607748</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7.7080604931771758E-9</v>
      </c>
      <c r="AB53" s="28">
        <v>0</v>
      </c>
      <c r="AC53" s="28">
        <v>0</v>
      </c>
      <c r="AD53" s="28">
        <v>0</v>
      </c>
      <c r="AE53" s="28">
        <v>0</v>
      </c>
      <c r="AF53" s="28">
        <v>13084312.090105761</v>
      </c>
      <c r="AH53" s="36">
        <v>2063</v>
      </c>
      <c r="AI53" s="29">
        <v>0</v>
      </c>
      <c r="AJ53" s="29">
        <v>0</v>
      </c>
      <c r="AK53" s="29">
        <v>0</v>
      </c>
      <c r="AL53" s="29">
        <v>151698.08614454794</v>
      </c>
      <c r="AM53" s="29">
        <v>95112.9012353422</v>
      </c>
      <c r="AN53" s="29">
        <v>0</v>
      </c>
      <c r="AO53" s="29">
        <v>645149.38592455024</v>
      </c>
      <c r="AP53" s="29">
        <v>8885.8477058955214</v>
      </c>
      <c r="AQ53" s="29">
        <v>0</v>
      </c>
      <c r="AR53" s="29">
        <v>0</v>
      </c>
      <c r="AS53" s="28">
        <v>900846.22101033595</v>
      </c>
      <c r="AU53" s="30">
        <v>2063</v>
      </c>
      <c r="AV53" s="31">
        <v>0</v>
      </c>
      <c r="AW53" s="31">
        <v>639.68250074136051</v>
      </c>
      <c r="AX53" s="31">
        <v>33.066567197704465</v>
      </c>
      <c r="AY53" s="31">
        <v>90.943607540716172</v>
      </c>
      <c r="AZ53" s="31">
        <v>0</v>
      </c>
      <c r="BA53" s="31">
        <v>0</v>
      </c>
      <c r="BB53" s="31">
        <v>0</v>
      </c>
      <c r="BC53" s="31">
        <v>0</v>
      </c>
      <c r="BD53" s="31">
        <v>0</v>
      </c>
      <c r="BE53" s="31">
        <v>0</v>
      </c>
      <c r="BF53" s="31">
        <v>763.69267547978109</v>
      </c>
      <c r="BH53" s="30">
        <v>2063</v>
      </c>
      <c r="BI53" s="31">
        <v>0</v>
      </c>
      <c r="BJ53" s="31">
        <v>4870.9710291834572</v>
      </c>
      <c r="BK53" s="31">
        <v>46.867776136901838</v>
      </c>
      <c r="BL53" s="31">
        <v>18.009285883344774</v>
      </c>
      <c r="BM53" s="31">
        <v>0</v>
      </c>
      <c r="BN53" s="31">
        <v>0</v>
      </c>
      <c r="BO53" s="31">
        <v>0</v>
      </c>
      <c r="BP53" s="31">
        <v>0</v>
      </c>
      <c r="BQ53" s="31">
        <v>0</v>
      </c>
      <c r="BR53" s="31">
        <v>0</v>
      </c>
      <c r="BS53" s="31">
        <v>0</v>
      </c>
      <c r="BT53" s="31">
        <v>0</v>
      </c>
      <c r="BU53" s="31">
        <v>0</v>
      </c>
      <c r="BV53" s="31">
        <v>0</v>
      </c>
      <c r="BW53" s="31">
        <v>0</v>
      </c>
      <c r="BX53" s="31">
        <v>5.6843418860808015E-14</v>
      </c>
      <c r="BY53" s="31">
        <v>0</v>
      </c>
      <c r="BZ53" s="31">
        <v>0</v>
      </c>
      <c r="CA53" s="31">
        <v>0</v>
      </c>
      <c r="CB53" s="31">
        <v>0</v>
      </c>
      <c r="CC53" s="32">
        <v>4935.8480912037039</v>
      </c>
      <c r="CD53" s="9">
        <v>4935.8480912037039</v>
      </c>
      <c r="CE53" s="30">
        <v>2063</v>
      </c>
      <c r="CF53" s="31">
        <v>0</v>
      </c>
      <c r="CG53" s="31">
        <v>4580.4176072926639</v>
      </c>
      <c r="CH53" s="31">
        <v>43.577597780330436</v>
      </c>
      <c r="CI53" s="31">
        <v>15.290247344928662</v>
      </c>
      <c r="CJ53" s="31">
        <v>0</v>
      </c>
      <c r="CK53" s="31">
        <v>0</v>
      </c>
      <c r="CL53" s="31">
        <v>0</v>
      </c>
      <c r="CM53" s="31">
        <v>0</v>
      </c>
      <c r="CN53" s="31">
        <v>0</v>
      </c>
      <c r="CO53" s="31">
        <v>0</v>
      </c>
      <c r="CP53" s="31">
        <v>0</v>
      </c>
      <c r="CQ53" s="31">
        <v>0</v>
      </c>
      <c r="CR53" s="31">
        <v>0</v>
      </c>
      <c r="CS53" s="31">
        <v>0</v>
      </c>
      <c r="CT53" s="31">
        <v>0</v>
      </c>
      <c r="CU53" s="31">
        <v>5.6843418860808015E-14</v>
      </c>
      <c r="CV53" s="31">
        <v>0</v>
      </c>
      <c r="CW53" s="31">
        <v>0</v>
      </c>
      <c r="CX53" s="31">
        <v>0</v>
      </c>
      <c r="CY53" s="31">
        <v>0</v>
      </c>
      <c r="CZ53" s="32">
        <v>4639.2854524179229</v>
      </c>
      <c r="DB53" s="30">
        <v>2063</v>
      </c>
      <c r="DC53" s="31">
        <v>0</v>
      </c>
      <c r="DD53" s="31">
        <v>0</v>
      </c>
      <c r="DE53" s="31">
        <v>0.64514938592455029</v>
      </c>
      <c r="DF53" s="31">
        <v>0.25569683508578567</v>
      </c>
      <c r="DG53" s="31">
        <v>0</v>
      </c>
      <c r="DH53" s="31">
        <v>0</v>
      </c>
      <c r="DI53" s="31">
        <v>0</v>
      </c>
      <c r="DJ53" s="31">
        <v>0</v>
      </c>
      <c r="DK53" s="31">
        <v>0</v>
      </c>
      <c r="DL53" s="31">
        <v>0</v>
      </c>
      <c r="DM53" s="31"/>
      <c r="DN53" s="31"/>
      <c r="DO53" s="31">
        <v>0</v>
      </c>
      <c r="DP53" s="31"/>
      <c r="DQ53" s="31"/>
      <c r="DR53" s="31"/>
      <c r="DS53" s="31"/>
      <c r="DT53" s="31"/>
      <c r="DU53" s="31"/>
      <c r="DV53" s="31">
        <v>0</v>
      </c>
      <c r="DW53" s="33">
        <v>0.90084622101033596</v>
      </c>
      <c r="DZ53" s="34">
        <v>13084312.090105761</v>
      </c>
      <c r="EA53" s="6">
        <v>900846.22101033595</v>
      </c>
      <c r="EB53" s="6">
        <v>12183465.869095424</v>
      </c>
      <c r="EC53" s="3">
        <v>2063</v>
      </c>
      <c r="ED53" s="35">
        <v>12.183465869095425</v>
      </c>
    </row>
    <row r="54" spans="1:134" x14ac:dyDescent="0.2">
      <c r="A54" s="36">
        <v>2064</v>
      </c>
      <c r="B54" s="28">
        <v>0</v>
      </c>
      <c r="C54" s="28">
        <v>0</v>
      </c>
      <c r="D54" s="28">
        <v>9886891.0434455406</v>
      </c>
      <c r="E54" s="28">
        <v>2105459.0046099033</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7.8701865776549055E-9</v>
      </c>
      <c r="AB54" s="28">
        <v>0</v>
      </c>
      <c r="AC54" s="28">
        <v>0</v>
      </c>
      <c r="AD54" s="28">
        <v>0</v>
      </c>
      <c r="AE54" s="28">
        <v>0</v>
      </c>
      <c r="AF54" s="28">
        <v>11992350.048055451</v>
      </c>
      <c r="AH54" s="36">
        <v>2064</v>
      </c>
      <c r="AI54" s="29">
        <v>0</v>
      </c>
      <c r="AJ54" s="29">
        <v>0</v>
      </c>
      <c r="AK54" s="29">
        <v>0</v>
      </c>
      <c r="AL54" s="29">
        <v>91312.167516234622</v>
      </c>
      <c r="AM54" s="29">
        <v>57251.646288279713</v>
      </c>
      <c r="AN54" s="29">
        <v>0</v>
      </c>
      <c r="AO54" s="29">
        <v>653206.76674896036</v>
      </c>
      <c r="AP54" s="29">
        <v>5348.6898540785724</v>
      </c>
      <c r="AQ54" s="29">
        <v>0</v>
      </c>
      <c r="AR54" s="29">
        <v>0</v>
      </c>
      <c r="AS54" s="28">
        <v>807119.2704075533</v>
      </c>
      <c r="AU54" s="30">
        <v>2064</v>
      </c>
      <c r="AV54" s="31">
        <v>0</v>
      </c>
      <c r="AW54" s="31">
        <v>642.00957966865133</v>
      </c>
      <c r="AX54" s="31">
        <v>32.595312717918297</v>
      </c>
      <c r="AY54" s="31">
        <v>89.426041809898933</v>
      </c>
      <c r="AZ54" s="31">
        <v>0</v>
      </c>
      <c r="BA54" s="31">
        <v>0</v>
      </c>
      <c r="BB54" s="31">
        <v>0</v>
      </c>
      <c r="BC54" s="31">
        <v>0</v>
      </c>
      <c r="BD54" s="31">
        <v>0</v>
      </c>
      <c r="BE54" s="31">
        <v>0</v>
      </c>
      <c r="BF54" s="31">
        <v>764.03093419646859</v>
      </c>
      <c r="BH54" s="30">
        <v>2064</v>
      </c>
      <c r="BI54" s="31">
        <v>0</v>
      </c>
      <c r="BJ54" s="31">
        <v>4878.1317454821701</v>
      </c>
      <c r="BK54" s="31">
        <v>46.983282964961177</v>
      </c>
      <c r="BL54" s="31">
        <v>10.733062756572167</v>
      </c>
      <c r="BM54" s="31">
        <v>0</v>
      </c>
      <c r="BN54" s="31">
        <v>0</v>
      </c>
      <c r="BO54" s="31">
        <v>0</v>
      </c>
      <c r="BP54" s="31">
        <v>0</v>
      </c>
      <c r="BQ54" s="31">
        <v>0</v>
      </c>
      <c r="BR54" s="31">
        <v>0</v>
      </c>
      <c r="BS54" s="31">
        <v>0</v>
      </c>
      <c r="BT54" s="31">
        <v>0</v>
      </c>
      <c r="BU54" s="31">
        <v>0</v>
      </c>
      <c r="BV54" s="31">
        <v>0</v>
      </c>
      <c r="BW54" s="31">
        <v>0</v>
      </c>
      <c r="BX54" s="31">
        <v>5.6843418860808015E-14</v>
      </c>
      <c r="BY54" s="31">
        <v>0</v>
      </c>
      <c r="BZ54" s="31">
        <v>0</v>
      </c>
      <c r="CA54" s="31">
        <v>0</v>
      </c>
      <c r="CB54" s="31">
        <v>0</v>
      </c>
      <c r="CC54" s="32">
        <v>4935.8480912037039</v>
      </c>
      <c r="CD54" s="9">
        <v>4935.8480912037039</v>
      </c>
      <c r="CE54" s="30">
        <v>2064</v>
      </c>
      <c r="CF54" s="31">
        <v>0</v>
      </c>
      <c r="CG54" s="31">
        <v>4587.1511868641592</v>
      </c>
      <c r="CH54" s="31">
        <v>43.684995880025824</v>
      </c>
      <c r="CI54" s="31">
        <v>9.112586994268467</v>
      </c>
      <c r="CJ54" s="31">
        <v>0</v>
      </c>
      <c r="CK54" s="31">
        <v>0</v>
      </c>
      <c r="CL54" s="31">
        <v>0</v>
      </c>
      <c r="CM54" s="31">
        <v>0</v>
      </c>
      <c r="CN54" s="31">
        <v>0</v>
      </c>
      <c r="CO54" s="31">
        <v>0</v>
      </c>
      <c r="CP54" s="31">
        <v>0</v>
      </c>
      <c r="CQ54" s="31">
        <v>0</v>
      </c>
      <c r="CR54" s="31">
        <v>0</v>
      </c>
      <c r="CS54" s="31">
        <v>0</v>
      </c>
      <c r="CT54" s="31">
        <v>0</v>
      </c>
      <c r="CU54" s="31">
        <v>5.6843418860808015E-14</v>
      </c>
      <c r="CV54" s="31">
        <v>0</v>
      </c>
      <c r="CW54" s="31">
        <v>0</v>
      </c>
      <c r="CX54" s="31">
        <v>0</v>
      </c>
      <c r="CY54" s="31">
        <v>0</v>
      </c>
      <c r="CZ54" s="32">
        <v>4639.9487697384538</v>
      </c>
      <c r="DB54" s="30">
        <v>2064</v>
      </c>
      <c r="DC54" s="31">
        <v>0</v>
      </c>
      <c r="DD54" s="31">
        <v>0</v>
      </c>
      <c r="DE54" s="31">
        <v>0.65320676674896039</v>
      </c>
      <c r="DF54" s="31">
        <v>0.15391250365859291</v>
      </c>
      <c r="DG54" s="31">
        <v>0</v>
      </c>
      <c r="DH54" s="31">
        <v>0</v>
      </c>
      <c r="DI54" s="31">
        <v>0</v>
      </c>
      <c r="DJ54" s="31">
        <v>0</v>
      </c>
      <c r="DK54" s="31">
        <v>0</v>
      </c>
      <c r="DL54" s="31">
        <v>0</v>
      </c>
      <c r="DM54" s="31"/>
      <c r="DN54" s="31"/>
      <c r="DO54" s="31">
        <v>0</v>
      </c>
      <c r="DP54" s="31"/>
      <c r="DQ54" s="31"/>
      <c r="DR54" s="31"/>
      <c r="DS54" s="31"/>
      <c r="DT54" s="31"/>
      <c r="DU54" s="31"/>
      <c r="DV54" s="31">
        <v>0</v>
      </c>
      <c r="DW54" s="33">
        <v>0.80711927040755327</v>
      </c>
      <c r="DZ54" s="34">
        <v>11992350.048055451</v>
      </c>
      <c r="EA54" s="6">
        <v>807119.2704075533</v>
      </c>
      <c r="EB54" s="6">
        <v>11185230.777647898</v>
      </c>
      <c r="EC54" s="3">
        <v>2064</v>
      </c>
      <c r="ED54" s="35">
        <v>11.185230777647897</v>
      </c>
    </row>
    <row r="55" spans="1:134" x14ac:dyDescent="0.2">
      <c r="A55" s="36">
        <v>2065</v>
      </c>
      <c r="B55" s="28">
        <v>0</v>
      </c>
      <c r="C55" s="28">
        <v>0</v>
      </c>
      <c r="D55" s="28">
        <v>9535235.3016439527</v>
      </c>
      <c r="E55" s="28">
        <v>1632374.6894379407</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8.0356348325683301E-9</v>
      </c>
      <c r="AB55" s="28">
        <v>0</v>
      </c>
      <c r="AC55" s="28">
        <v>0</v>
      </c>
      <c r="AD55" s="28">
        <v>0</v>
      </c>
      <c r="AE55" s="28">
        <v>0</v>
      </c>
      <c r="AF55" s="28">
        <v>11167609.991081901</v>
      </c>
      <c r="AH55" s="36">
        <v>2065</v>
      </c>
      <c r="AI55" s="29">
        <v>0</v>
      </c>
      <c r="AJ55" s="29">
        <v>0</v>
      </c>
      <c r="AK55" s="29">
        <v>0</v>
      </c>
      <c r="AL55" s="29">
        <v>67834.562333611684</v>
      </c>
      <c r="AM55" s="29">
        <v>42531.466227145633</v>
      </c>
      <c r="AN55" s="29">
        <v>0</v>
      </c>
      <c r="AO55" s="29">
        <v>625747.93785908294</v>
      </c>
      <c r="AP55" s="29">
        <v>3973.4686535082142</v>
      </c>
      <c r="AQ55" s="29">
        <v>0</v>
      </c>
      <c r="AR55" s="29">
        <v>0</v>
      </c>
      <c r="AS55" s="28">
        <v>740087.43507334846</v>
      </c>
      <c r="AU55" s="30">
        <v>2065</v>
      </c>
      <c r="AV55" s="31">
        <v>0</v>
      </c>
      <c r="AW55" s="31">
        <v>644.01271358068664</v>
      </c>
      <c r="AX55" s="31">
        <v>32.377919036612489</v>
      </c>
      <c r="AY55" s="31">
        <v>87.955455609008069</v>
      </c>
      <c r="AZ55" s="31">
        <v>0</v>
      </c>
      <c r="BA55" s="31">
        <v>0</v>
      </c>
      <c r="BB55" s="31">
        <v>0</v>
      </c>
      <c r="BC55" s="31">
        <v>0</v>
      </c>
      <c r="BD55" s="31">
        <v>0</v>
      </c>
      <c r="BE55" s="31">
        <v>0</v>
      </c>
      <c r="BF55" s="31">
        <v>764.34608822630719</v>
      </c>
      <c r="BH55" s="30">
        <v>2065</v>
      </c>
      <c r="BI55" s="31">
        <v>0</v>
      </c>
      <c r="BJ55" s="31">
        <v>4883.3909682541644</v>
      </c>
      <c r="BK55" s="31">
        <v>44.562622200614797</v>
      </c>
      <c r="BL55" s="31">
        <v>7.8945007489244858</v>
      </c>
      <c r="BM55" s="31">
        <v>0</v>
      </c>
      <c r="BN55" s="31">
        <v>0</v>
      </c>
      <c r="BO55" s="31">
        <v>0</v>
      </c>
      <c r="BP55" s="31">
        <v>0</v>
      </c>
      <c r="BQ55" s="31">
        <v>0</v>
      </c>
      <c r="BR55" s="31">
        <v>0</v>
      </c>
      <c r="BS55" s="31">
        <v>0</v>
      </c>
      <c r="BT55" s="31">
        <v>0</v>
      </c>
      <c r="BU55" s="31">
        <v>0</v>
      </c>
      <c r="BV55" s="31">
        <v>0</v>
      </c>
      <c r="BW55" s="31">
        <v>0</v>
      </c>
      <c r="BX55" s="31">
        <v>5.6843418860808015E-14</v>
      </c>
      <c r="BY55" s="31">
        <v>0</v>
      </c>
      <c r="BZ55" s="31">
        <v>0</v>
      </c>
      <c r="CA55" s="31">
        <v>0</v>
      </c>
      <c r="CB55" s="31">
        <v>0</v>
      </c>
      <c r="CC55" s="32">
        <v>4935.8480912037039</v>
      </c>
      <c r="CD55" s="9">
        <v>4935.8480912037039</v>
      </c>
      <c r="CE55" s="30">
        <v>2065</v>
      </c>
      <c r="CF55" s="31">
        <v>0</v>
      </c>
      <c r="CG55" s="31">
        <v>4592.0966969978035</v>
      </c>
      <c r="CH55" s="31">
        <v>41.434268624625759</v>
      </c>
      <c r="CI55" s="31">
        <v>6.7025905356643332</v>
      </c>
      <c r="CJ55" s="31">
        <v>0</v>
      </c>
      <c r="CK55" s="31">
        <v>0</v>
      </c>
      <c r="CL55" s="31">
        <v>0</v>
      </c>
      <c r="CM55" s="31">
        <v>0</v>
      </c>
      <c r="CN55" s="31">
        <v>0</v>
      </c>
      <c r="CO55" s="31">
        <v>0</v>
      </c>
      <c r="CP55" s="31">
        <v>0</v>
      </c>
      <c r="CQ55" s="31">
        <v>0</v>
      </c>
      <c r="CR55" s="31">
        <v>0</v>
      </c>
      <c r="CS55" s="31">
        <v>0</v>
      </c>
      <c r="CT55" s="31">
        <v>0</v>
      </c>
      <c r="CU55" s="31">
        <v>5.6843418860808015E-14</v>
      </c>
      <c r="CV55" s="31">
        <v>0</v>
      </c>
      <c r="CW55" s="31">
        <v>0</v>
      </c>
      <c r="CX55" s="31">
        <v>0</v>
      </c>
      <c r="CY55" s="31">
        <v>0</v>
      </c>
      <c r="CZ55" s="32">
        <v>4640.2335561580931</v>
      </c>
      <c r="DB55" s="30">
        <v>2065</v>
      </c>
      <c r="DC55" s="31">
        <v>0</v>
      </c>
      <c r="DD55" s="31">
        <v>0</v>
      </c>
      <c r="DE55" s="31">
        <v>0.62574793785908289</v>
      </c>
      <c r="DF55" s="31">
        <v>0.11433949721426553</v>
      </c>
      <c r="DG55" s="31">
        <v>0</v>
      </c>
      <c r="DH55" s="31">
        <v>0</v>
      </c>
      <c r="DI55" s="31">
        <v>0</v>
      </c>
      <c r="DJ55" s="31">
        <v>0</v>
      </c>
      <c r="DK55" s="31">
        <v>0</v>
      </c>
      <c r="DL55" s="31">
        <v>0</v>
      </c>
      <c r="DM55" s="31"/>
      <c r="DN55" s="31"/>
      <c r="DO55" s="31">
        <v>0</v>
      </c>
      <c r="DP55" s="31"/>
      <c r="DQ55" s="31"/>
      <c r="DR55" s="31"/>
      <c r="DS55" s="31"/>
      <c r="DT55" s="31"/>
      <c r="DU55" s="31"/>
      <c r="DV55" s="31">
        <v>0</v>
      </c>
      <c r="DW55" s="33">
        <v>0.7400874350733484</v>
      </c>
      <c r="DZ55" s="34">
        <v>11167609.991081901</v>
      </c>
      <c r="EA55" s="6">
        <v>740087.43507334846</v>
      </c>
      <c r="EB55" s="6">
        <v>10427522.556008553</v>
      </c>
      <c r="EC55" s="3">
        <v>2065</v>
      </c>
      <c r="ED55" s="35">
        <v>10.427522556008553</v>
      </c>
    </row>
    <row r="56" spans="1:134" x14ac:dyDescent="0.2">
      <c r="A56" s="36">
        <v>2066</v>
      </c>
      <c r="B56" s="28">
        <v>0</v>
      </c>
      <c r="C56" s="28">
        <v>0</v>
      </c>
      <c r="D56" s="28">
        <v>9058654.006195914</v>
      </c>
      <c r="E56" s="28">
        <v>1373820.4773871216</v>
      </c>
      <c r="F56" s="28">
        <v>0</v>
      </c>
      <c r="G56" s="28">
        <v>0</v>
      </c>
      <c r="H56" s="28">
        <v>0</v>
      </c>
      <c r="I56" s="28">
        <v>0</v>
      </c>
      <c r="J56" s="28">
        <v>0</v>
      </c>
      <c r="K56" s="28">
        <v>0</v>
      </c>
      <c r="L56" s="28">
        <v>0</v>
      </c>
      <c r="M56" s="28">
        <v>0</v>
      </c>
      <c r="N56" s="28">
        <v>0</v>
      </c>
      <c r="O56" s="28">
        <v>0</v>
      </c>
      <c r="P56" s="28">
        <v>0</v>
      </c>
      <c r="Q56" s="28">
        <v>0</v>
      </c>
      <c r="R56" s="28">
        <v>0</v>
      </c>
      <c r="S56" s="28">
        <v>0</v>
      </c>
      <c r="T56" s="28">
        <v>0</v>
      </c>
      <c r="U56" s="28">
        <v>0</v>
      </c>
      <c r="V56" s="28">
        <v>0</v>
      </c>
      <c r="W56" s="28">
        <v>0</v>
      </c>
      <c r="X56" s="28">
        <v>0</v>
      </c>
      <c r="Y56" s="28">
        <v>0</v>
      </c>
      <c r="Z56" s="28">
        <v>0</v>
      </c>
      <c r="AA56" s="28">
        <v>8.2044724978136246E-9</v>
      </c>
      <c r="AB56" s="28">
        <v>0</v>
      </c>
      <c r="AC56" s="28">
        <v>0</v>
      </c>
      <c r="AD56" s="28">
        <v>0</v>
      </c>
      <c r="AE56" s="28">
        <v>0</v>
      </c>
      <c r="AF56" s="28">
        <v>10432474.483583042</v>
      </c>
      <c r="AH56" s="36">
        <v>2066</v>
      </c>
      <c r="AI56" s="29">
        <v>0</v>
      </c>
      <c r="AJ56" s="29">
        <v>0</v>
      </c>
      <c r="AK56" s="29">
        <v>0</v>
      </c>
      <c r="AL56" s="29">
        <v>56530.439572995463</v>
      </c>
      <c r="AM56" s="29">
        <v>35443.915296159059</v>
      </c>
      <c r="AN56" s="29">
        <v>0</v>
      </c>
      <c r="AO56" s="29">
        <v>585884.62168806349</v>
      </c>
      <c r="AP56" s="29">
        <v>3311.3198034306288</v>
      </c>
      <c r="AQ56" s="29">
        <v>0</v>
      </c>
      <c r="AR56" s="29">
        <v>0</v>
      </c>
      <c r="AS56" s="28">
        <v>681170.29636064859</v>
      </c>
      <c r="AU56" s="30">
        <v>2066</v>
      </c>
      <c r="AV56" s="31">
        <v>0</v>
      </c>
      <c r="AW56" s="31">
        <v>646.05791510377901</v>
      </c>
      <c r="AX56" s="31">
        <v>32.15009536909416</v>
      </c>
      <c r="AY56" s="31">
        <v>86.463661769485029</v>
      </c>
      <c r="AZ56" s="31">
        <v>0</v>
      </c>
      <c r="BA56" s="31">
        <v>0</v>
      </c>
      <c r="BB56" s="31">
        <v>0</v>
      </c>
      <c r="BC56" s="31">
        <v>0</v>
      </c>
      <c r="BD56" s="31">
        <v>0</v>
      </c>
      <c r="BE56" s="31">
        <v>0</v>
      </c>
      <c r="BF56" s="31">
        <v>764.67167224235823</v>
      </c>
      <c r="BH56" s="30">
        <v>2066</v>
      </c>
      <c r="BI56" s="31">
        <v>0</v>
      </c>
      <c r="BJ56" s="31">
        <v>4888.023637298691</v>
      </c>
      <c r="BK56" s="31">
        <v>41.310650727566227</v>
      </c>
      <c r="BL56" s="31">
        <v>6.5138031774461638</v>
      </c>
      <c r="BM56" s="31">
        <v>0</v>
      </c>
      <c r="BN56" s="31">
        <v>0</v>
      </c>
      <c r="BO56" s="31">
        <v>0</v>
      </c>
      <c r="BP56" s="31">
        <v>0</v>
      </c>
      <c r="BQ56" s="31">
        <v>0</v>
      </c>
      <c r="BR56" s="31">
        <v>0</v>
      </c>
      <c r="BS56" s="31">
        <v>0</v>
      </c>
      <c r="BT56" s="31">
        <v>0</v>
      </c>
      <c r="BU56" s="31">
        <v>0</v>
      </c>
      <c r="BV56" s="31">
        <v>0</v>
      </c>
      <c r="BW56" s="31">
        <v>0</v>
      </c>
      <c r="BX56" s="31">
        <v>5.6843418860808015E-14</v>
      </c>
      <c r="BY56" s="31">
        <v>0</v>
      </c>
      <c r="BZ56" s="31">
        <v>0</v>
      </c>
      <c r="CA56" s="31">
        <v>0</v>
      </c>
      <c r="CB56" s="31">
        <v>0</v>
      </c>
      <c r="CC56" s="32">
        <v>4935.848091203703</v>
      </c>
      <c r="CD56" s="9">
        <v>4935.848091203703</v>
      </c>
      <c r="CE56" s="30">
        <v>2066</v>
      </c>
      <c r="CF56" s="31">
        <v>0</v>
      </c>
      <c r="CG56" s="31">
        <v>4596.4530273338241</v>
      </c>
      <c r="CH56" s="31">
        <v>38.410589744883907</v>
      </c>
      <c r="CI56" s="31">
        <v>5.5303504194712865</v>
      </c>
      <c r="CJ56" s="31">
        <v>0</v>
      </c>
      <c r="CK56" s="31">
        <v>0</v>
      </c>
      <c r="CL56" s="31">
        <v>0</v>
      </c>
      <c r="CM56" s="31">
        <v>0</v>
      </c>
      <c r="CN56" s="31">
        <v>0</v>
      </c>
      <c r="CO56" s="31">
        <v>0</v>
      </c>
      <c r="CP56" s="31">
        <v>0</v>
      </c>
      <c r="CQ56" s="31">
        <v>0</v>
      </c>
      <c r="CR56" s="31">
        <v>0</v>
      </c>
      <c r="CS56" s="31">
        <v>0</v>
      </c>
      <c r="CT56" s="31">
        <v>0</v>
      </c>
      <c r="CU56" s="31">
        <v>5.6843418860808015E-14</v>
      </c>
      <c r="CV56" s="31">
        <v>0</v>
      </c>
      <c r="CW56" s="31">
        <v>0</v>
      </c>
      <c r="CX56" s="31">
        <v>0</v>
      </c>
      <c r="CY56" s="31">
        <v>0</v>
      </c>
      <c r="CZ56" s="32">
        <v>4640.3939674981793</v>
      </c>
      <c r="DB56" s="30">
        <v>2066</v>
      </c>
      <c r="DC56" s="31">
        <v>0</v>
      </c>
      <c r="DD56" s="31">
        <v>0</v>
      </c>
      <c r="DE56" s="31">
        <v>0.58588462168806343</v>
      </c>
      <c r="DF56" s="31">
        <v>9.5285674672585141E-2</v>
      </c>
      <c r="DG56" s="31">
        <v>0</v>
      </c>
      <c r="DH56" s="31">
        <v>0</v>
      </c>
      <c r="DI56" s="31">
        <v>0</v>
      </c>
      <c r="DJ56" s="31">
        <v>0</v>
      </c>
      <c r="DK56" s="31">
        <v>0</v>
      </c>
      <c r="DL56" s="31">
        <v>0</v>
      </c>
      <c r="DM56" s="31"/>
      <c r="DN56" s="31"/>
      <c r="DO56" s="31">
        <v>0</v>
      </c>
      <c r="DP56" s="31"/>
      <c r="DQ56" s="31"/>
      <c r="DR56" s="31"/>
      <c r="DS56" s="31"/>
      <c r="DT56" s="31"/>
      <c r="DU56" s="31"/>
      <c r="DV56" s="31">
        <v>0</v>
      </c>
      <c r="DW56" s="33">
        <v>0.68117029636064852</v>
      </c>
      <c r="DZ56" s="34">
        <v>10432474.483583042</v>
      </c>
      <c r="EA56" s="6">
        <v>681170.29636064859</v>
      </c>
      <c r="EB56" s="6">
        <v>9751304.1872223932</v>
      </c>
      <c r="EC56" s="3">
        <v>2066</v>
      </c>
      <c r="ED56" s="35">
        <v>9.7513041872223933</v>
      </c>
    </row>
    <row r="57" spans="1:134" x14ac:dyDescent="0.2">
      <c r="A57" s="36">
        <v>2067</v>
      </c>
      <c r="B57" s="28">
        <v>0</v>
      </c>
      <c r="C57" s="28">
        <v>0</v>
      </c>
      <c r="D57" s="28">
        <v>9093538.5684416704</v>
      </c>
      <c r="E57" s="28">
        <v>656077.00309051212</v>
      </c>
      <c r="F57" s="28">
        <v>0</v>
      </c>
      <c r="G57" s="28">
        <v>0</v>
      </c>
      <c r="H57" s="28">
        <v>0</v>
      </c>
      <c r="I57" s="28">
        <v>0</v>
      </c>
      <c r="J57" s="28">
        <v>0</v>
      </c>
      <c r="K57" s="28">
        <v>0</v>
      </c>
      <c r="L57" s="28">
        <v>0</v>
      </c>
      <c r="M57" s="28">
        <v>0</v>
      </c>
      <c r="N57" s="28">
        <v>0</v>
      </c>
      <c r="O57" s="28">
        <v>0</v>
      </c>
      <c r="P57" s="28">
        <v>0</v>
      </c>
      <c r="Q57" s="28">
        <v>0</v>
      </c>
      <c r="R57" s="28">
        <v>0</v>
      </c>
      <c r="S57" s="28">
        <v>0</v>
      </c>
      <c r="T57" s="28">
        <v>0</v>
      </c>
      <c r="U57" s="28">
        <v>0</v>
      </c>
      <c r="V57" s="28">
        <v>0</v>
      </c>
      <c r="W57" s="28">
        <v>0</v>
      </c>
      <c r="X57" s="28">
        <v>0</v>
      </c>
      <c r="Y57" s="28">
        <v>0</v>
      </c>
      <c r="Z57" s="28">
        <v>0</v>
      </c>
      <c r="AA57" s="28">
        <v>8.3767681660497664E-9</v>
      </c>
      <c r="AB57" s="28">
        <v>0</v>
      </c>
      <c r="AC57" s="28">
        <v>0</v>
      </c>
      <c r="AD57" s="28">
        <v>0</v>
      </c>
      <c r="AE57" s="28">
        <v>0</v>
      </c>
      <c r="AF57" s="28">
        <v>9749615.5715321898</v>
      </c>
      <c r="AH57" s="36">
        <v>2067</v>
      </c>
      <c r="AI57" s="29">
        <v>0</v>
      </c>
      <c r="AJ57" s="29">
        <v>0</v>
      </c>
      <c r="AK57" s="29">
        <v>0</v>
      </c>
      <c r="AL57" s="29">
        <v>26731.811753440194</v>
      </c>
      <c r="AM57" s="29">
        <v>16760.528993912401</v>
      </c>
      <c r="AN57" s="29">
        <v>0</v>
      </c>
      <c r="AO57" s="29">
        <v>575146.61109752359</v>
      </c>
      <c r="AP57" s="29">
        <v>1565.839188751522</v>
      </c>
      <c r="AQ57" s="29">
        <v>0</v>
      </c>
      <c r="AR57" s="29">
        <v>0</v>
      </c>
      <c r="AS57" s="28">
        <v>620204.7910336277</v>
      </c>
      <c r="AU57" s="30">
        <v>2067</v>
      </c>
      <c r="AV57" s="31">
        <v>0</v>
      </c>
      <c r="AW57" s="31">
        <v>648.10055598967654</v>
      </c>
      <c r="AX57" s="31">
        <v>31.922906570301844</v>
      </c>
      <c r="AY57" s="31">
        <v>84.9731588297049</v>
      </c>
      <c r="AZ57" s="31">
        <v>0</v>
      </c>
      <c r="BA57" s="31">
        <v>0</v>
      </c>
      <c r="BB57" s="31">
        <v>0</v>
      </c>
      <c r="BC57" s="31">
        <v>0</v>
      </c>
      <c r="BD57" s="31">
        <v>0</v>
      </c>
      <c r="BE57" s="31">
        <v>0</v>
      </c>
      <c r="BF57" s="31">
        <v>764.99662138968324</v>
      </c>
      <c r="BH57" s="30">
        <v>2067</v>
      </c>
      <c r="BI57" s="31">
        <v>0</v>
      </c>
      <c r="BJ57" s="31">
        <v>4892.646380960824</v>
      </c>
      <c r="BK57" s="31">
        <v>40.151995006068844</v>
      </c>
      <c r="BL57" s="31">
        <v>3.0497152368104707</v>
      </c>
      <c r="BM57" s="31">
        <v>0</v>
      </c>
      <c r="BN57" s="31">
        <v>0</v>
      </c>
      <c r="BO57" s="31">
        <v>0</v>
      </c>
      <c r="BP57" s="31">
        <v>0</v>
      </c>
      <c r="BQ57" s="31">
        <v>0</v>
      </c>
      <c r="BR57" s="31">
        <v>0</v>
      </c>
      <c r="BS57" s="31">
        <v>0</v>
      </c>
      <c r="BT57" s="31">
        <v>0</v>
      </c>
      <c r="BU57" s="31">
        <v>0</v>
      </c>
      <c r="BV57" s="31">
        <v>0</v>
      </c>
      <c r="BW57" s="31">
        <v>0</v>
      </c>
      <c r="BX57" s="31">
        <v>5.6843418860808015E-14</v>
      </c>
      <c r="BY57" s="31">
        <v>0</v>
      </c>
      <c r="BZ57" s="31">
        <v>0</v>
      </c>
      <c r="CA57" s="31">
        <v>0</v>
      </c>
      <c r="CB57" s="31">
        <v>0</v>
      </c>
      <c r="CC57" s="32">
        <v>4935.8480912037039</v>
      </c>
      <c r="CD57" s="9">
        <v>4935.8480912037039</v>
      </c>
      <c r="CE57" s="30">
        <v>2067</v>
      </c>
      <c r="CF57" s="31">
        <v>0</v>
      </c>
      <c r="CG57" s="31">
        <v>4600.8000243365113</v>
      </c>
      <c r="CH57" s="31">
        <v>37.33327315000632</v>
      </c>
      <c r="CI57" s="31">
        <v>2.589269813610692</v>
      </c>
      <c r="CJ57" s="31">
        <v>0</v>
      </c>
      <c r="CK57" s="31">
        <v>0</v>
      </c>
      <c r="CL57" s="31">
        <v>0</v>
      </c>
      <c r="CM57" s="31">
        <v>0</v>
      </c>
      <c r="CN57" s="31">
        <v>0</v>
      </c>
      <c r="CO57" s="31">
        <v>0</v>
      </c>
      <c r="CP57" s="31">
        <v>0</v>
      </c>
      <c r="CQ57" s="31">
        <v>0</v>
      </c>
      <c r="CR57" s="31">
        <v>0</v>
      </c>
      <c r="CS57" s="31">
        <v>0</v>
      </c>
      <c r="CT57" s="31">
        <v>0</v>
      </c>
      <c r="CU57" s="31">
        <v>5.6843418860808015E-14</v>
      </c>
      <c r="CV57" s="31">
        <v>0</v>
      </c>
      <c r="CW57" s="31">
        <v>0</v>
      </c>
      <c r="CX57" s="31">
        <v>0</v>
      </c>
      <c r="CY57" s="31">
        <v>0</v>
      </c>
      <c r="CZ57" s="32">
        <v>4640.7225673001276</v>
      </c>
      <c r="DB57" s="30">
        <v>2067</v>
      </c>
      <c r="DC57" s="31">
        <v>0</v>
      </c>
      <c r="DD57" s="31">
        <v>0</v>
      </c>
      <c r="DE57" s="31">
        <v>0.57514661109752363</v>
      </c>
      <c r="DF57" s="31">
        <v>4.5058179936104122E-2</v>
      </c>
      <c r="DG57" s="31">
        <v>0</v>
      </c>
      <c r="DH57" s="31">
        <v>0</v>
      </c>
      <c r="DI57" s="31">
        <v>0</v>
      </c>
      <c r="DJ57" s="31">
        <v>0</v>
      </c>
      <c r="DK57" s="31">
        <v>0</v>
      </c>
      <c r="DL57" s="31">
        <v>0</v>
      </c>
      <c r="DM57" s="31"/>
      <c r="DN57" s="31"/>
      <c r="DO57" s="31">
        <v>0</v>
      </c>
      <c r="DP57" s="31"/>
      <c r="DQ57" s="31"/>
      <c r="DR57" s="31"/>
      <c r="DS57" s="31"/>
      <c r="DT57" s="31"/>
      <c r="DU57" s="31"/>
      <c r="DV57" s="31">
        <v>0</v>
      </c>
      <c r="DW57" s="33">
        <v>0.6202047910336278</v>
      </c>
      <c r="DZ57" s="34">
        <v>9749615.5715321898</v>
      </c>
      <c r="EA57" s="6">
        <v>620204.7910336277</v>
      </c>
      <c r="EB57" s="6">
        <v>9129410.7804985624</v>
      </c>
      <c r="EC57" s="3">
        <v>2067</v>
      </c>
      <c r="ED57" s="35">
        <v>9.1294107804985618</v>
      </c>
    </row>
    <row r="58" spans="1:134" x14ac:dyDescent="0.2">
      <c r="A58" s="36">
        <v>2068</v>
      </c>
      <c r="B58" s="28">
        <v>0</v>
      </c>
      <c r="C58" s="28">
        <v>0</v>
      </c>
      <c r="D58" s="28">
        <v>10049421.559884084</v>
      </c>
      <c r="E58" s="28">
        <v>828271.05803883343</v>
      </c>
      <c r="F58" s="28">
        <v>0</v>
      </c>
      <c r="G58" s="28">
        <v>0</v>
      </c>
      <c r="H58" s="28">
        <v>0</v>
      </c>
      <c r="I58" s="28">
        <v>0</v>
      </c>
      <c r="J58" s="28">
        <v>0</v>
      </c>
      <c r="K58" s="28">
        <v>0</v>
      </c>
      <c r="L58" s="28">
        <v>0</v>
      </c>
      <c r="M58" s="28">
        <v>0</v>
      </c>
      <c r="N58" s="28">
        <v>0</v>
      </c>
      <c r="O58" s="28">
        <v>0</v>
      </c>
      <c r="P58" s="28">
        <v>0</v>
      </c>
      <c r="Q58" s="28">
        <v>0</v>
      </c>
      <c r="R58" s="28">
        <v>0</v>
      </c>
      <c r="S58" s="28">
        <v>0</v>
      </c>
      <c r="T58" s="28">
        <v>0</v>
      </c>
      <c r="U58" s="28">
        <v>0</v>
      </c>
      <c r="V58" s="28">
        <v>0</v>
      </c>
      <c r="W58" s="28">
        <v>0</v>
      </c>
      <c r="X58" s="28">
        <v>0</v>
      </c>
      <c r="Y58" s="28">
        <v>0</v>
      </c>
      <c r="Z58" s="28">
        <v>0</v>
      </c>
      <c r="AA58" s="28">
        <v>5.2595137101768689E-8</v>
      </c>
      <c r="AB58" s="28">
        <v>0</v>
      </c>
      <c r="AC58" s="28">
        <v>0</v>
      </c>
      <c r="AD58" s="28">
        <v>0</v>
      </c>
      <c r="AE58" s="28">
        <v>0</v>
      </c>
      <c r="AF58" s="28">
        <v>10877692.617922969</v>
      </c>
      <c r="AH58" s="36">
        <v>2068</v>
      </c>
      <c r="AI58" s="29">
        <v>0</v>
      </c>
      <c r="AJ58" s="29">
        <v>0</v>
      </c>
      <c r="AK58" s="29">
        <v>0</v>
      </c>
      <c r="AL58" s="29">
        <v>33416.985277670945</v>
      </c>
      <c r="AM58" s="29">
        <v>20952.053523400591</v>
      </c>
      <c r="AN58" s="29">
        <v>0</v>
      </c>
      <c r="AO58" s="29">
        <v>632559.95333252207</v>
      </c>
      <c r="AP58" s="29">
        <v>1957.4290586935583</v>
      </c>
      <c r="AQ58" s="29">
        <v>0</v>
      </c>
      <c r="AR58" s="29">
        <v>0</v>
      </c>
      <c r="AS58" s="28">
        <v>688886.42119228723</v>
      </c>
      <c r="AU58" s="30">
        <v>2068</v>
      </c>
      <c r="AV58" s="31">
        <v>0</v>
      </c>
      <c r="AW58" s="31">
        <v>649.04849680542952</v>
      </c>
      <c r="AX58" s="31">
        <v>31.890928489156593</v>
      </c>
      <c r="AY58" s="31">
        <v>84.226898774612053</v>
      </c>
      <c r="AZ58" s="31">
        <v>0</v>
      </c>
      <c r="BA58" s="31">
        <v>0</v>
      </c>
      <c r="BB58" s="31">
        <v>0</v>
      </c>
      <c r="BC58" s="31">
        <v>0</v>
      </c>
      <c r="BD58" s="31">
        <v>0</v>
      </c>
      <c r="BE58" s="31">
        <v>0</v>
      </c>
      <c r="BF58" s="31">
        <v>765.16632406919825</v>
      </c>
      <c r="BH58" s="30">
        <v>2068</v>
      </c>
      <c r="BI58" s="31">
        <v>0</v>
      </c>
      <c r="BJ58" s="31">
        <v>4888.3505479947798</v>
      </c>
      <c r="BK58" s="31">
        <v>43.722892334743243</v>
      </c>
      <c r="BL58" s="31">
        <v>3.774650874180395</v>
      </c>
      <c r="BM58" s="31">
        <v>0</v>
      </c>
      <c r="BN58" s="31">
        <v>0</v>
      </c>
      <c r="BO58" s="31">
        <v>0</v>
      </c>
      <c r="BP58" s="31">
        <v>0</v>
      </c>
      <c r="BQ58" s="31">
        <v>0</v>
      </c>
      <c r="BR58" s="31">
        <v>0</v>
      </c>
      <c r="BS58" s="31">
        <v>0</v>
      </c>
      <c r="BT58" s="31">
        <v>0</v>
      </c>
      <c r="BU58" s="31">
        <v>0</v>
      </c>
      <c r="BV58" s="31">
        <v>0</v>
      </c>
      <c r="BW58" s="31">
        <v>0</v>
      </c>
      <c r="BX58" s="31">
        <v>2.8421709430404007E-13</v>
      </c>
      <c r="BY58" s="31">
        <v>0</v>
      </c>
      <c r="BZ58" s="31">
        <v>0</v>
      </c>
      <c r="CA58" s="31">
        <v>0</v>
      </c>
      <c r="CB58" s="31">
        <v>0</v>
      </c>
      <c r="CC58" s="32">
        <v>4935.848091203703</v>
      </c>
      <c r="CD58" s="9">
        <v>4935.848091203703</v>
      </c>
      <c r="CE58" s="30">
        <v>2068</v>
      </c>
      <c r="CF58" s="31">
        <v>0</v>
      </c>
      <c r="CG58" s="31">
        <v>4596.7604378068909</v>
      </c>
      <c r="CH58" s="31">
        <v>40.653488878810819</v>
      </c>
      <c r="CI58" s="31">
        <v>3.2047548070934537</v>
      </c>
      <c r="CJ58" s="31">
        <v>0</v>
      </c>
      <c r="CK58" s="31">
        <v>0</v>
      </c>
      <c r="CL58" s="31">
        <v>0</v>
      </c>
      <c r="CM58" s="31">
        <v>0</v>
      </c>
      <c r="CN58" s="31">
        <v>0</v>
      </c>
      <c r="CO58" s="31">
        <v>0</v>
      </c>
      <c r="CP58" s="31">
        <v>0</v>
      </c>
      <c r="CQ58" s="31">
        <v>0</v>
      </c>
      <c r="CR58" s="31">
        <v>0</v>
      </c>
      <c r="CS58" s="31">
        <v>0</v>
      </c>
      <c r="CT58" s="31">
        <v>0</v>
      </c>
      <c r="CU58" s="31">
        <v>2.8421709430404007E-13</v>
      </c>
      <c r="CV58" s="31">
        <v>0</v>
      </c>
      <c r="CW58" s="31">
        <v>0</v>
      </c>
      <c r="CX58" s="31">
        <v>0</v>
      </c>
      <c r="CY58" s="31">
        <v>0</v>
      </c>
      <c r="CZ58" s="32">
        <v>4640.6186814927951</v>
      </c>
      <c r="DB58" s="30">
        <v>2068</v>
      </c>
      <c r="DC58" s="31">
        <v>0</v>
      </c>
      <c r="DD58" s="31">
        <v>0</v>
      </c>
      <c r="DE58" s="31">
        <v>0.63255995333252202</v>
      </c>
      <c r="DF58" s="31">
        <v>5.6326467859765098E-2</v>
      </c>
      <c r="DG58" s="31">
        <v>0</v>
      </c>
      <c r="DH58" s="31">
        <v>0</v>
      </c>
      <c r="DI58" s="31">
        <v>0</v>
      </c>
      <c r="DJ58" s="31">
        <v>0</v>
      </c>
      <c r="DK58" s="31">
        <v>0</v>
      </c>
      <c r="DL58" s="31">
        <v>0</v>
      </c>
      <c r="DM58" s="31"/>
      <c r="DN58" s="31"/>
      <c r="DO58" s="31">
        <v>0</v>
      </c>
      <c r="DP58" s="31"/>
      <c r="DQ58" s="31"/>
      <c r="DR58" s="31"/>
      <c r="DS58" s="31"/>
      <c r="DT58" s="31"/>
      <c r="DU58" s="31"/>
      <c r="DV58" s="31">
        <v>0</v>
      </c>
      <c r="DW58" s="33">
        <v>0.68888642119228716</v>
      </c>
      <c r="DZ58" s="34">
        <v>10877692.617922969</v>
      </c>
      <c r="EA58" s="6">
        <v>688886.42119228723</v>
      </c>
      <c r="EB58" s="6">
        <v>10188806.196730683</v>
      </c>
      <c r="EC58" s="3">
        <v>2068</v>
      </c>
      <c r="ED58" s="35">
        <v>10.188806196730683</v>
      </c>
    </row>
    <row r="59" spans="1:134" x14ac:dyDescent="0.2">
      <c r="A59" s="36">
        <v>2069</v>
      </c>
      <c r="B59" s="28">
        <v>0</v>
      </c>
      <c r="C59" s="28">
        <v>0</v>
      </c>
      <c r="D59" s="28">
        <v>10003718.15032492</v>
      </c>
      <c r="E59" s="28">
        <v>1052617.5006340437</v>
      </c>
      <c r="F59" s="28">
        <v>0</v>
      </c>
      <c r="G59" s="28">
        <v>0</v>
      </c>
      <c r="H59" s="28">
        <v>0</v>
      </c>
      <c r="I59" s="28">
        <v>0</v>
      </c>
      <c r="J59" s="28">
        <v>0</v>
      </c>
      <c r="K59" s="28">
        <v>0</v>
      </c>
      <c r="L59" s="28">
        <v>0</v>
      </c>
      <c r="M59" s="28">
        <v>0</v>
      </c>
      <c r="N59" s="28">
        <v>0</v>
      </c>
      <c r="O59" s="28">
        <v>0</v>
      </c>
      <c r="P59" s="28">
        <v>0</v>
      </c>
      <c r="Q59" s="28">
        <v>0</v>
      </c>
      <c r="R59" s="28">
        <v>0</v>
      </c>
      <c r="S59" s="28">
        <v>0</v>
      </c>
      <c r="T59" s="28">
        <v>0</v>
      </c>
      <c r="U59" s="28">
        <v>0</v>
      </c>
      <c r="V59" s="28">
        <v>0</v>
      </c>
      <c r="W59" s="28">
        <v>0</v>
      </c>
      <c r="X59" s="28">
        <v>0</v>
      </c>
      <c r="Y59" s="28">
        <v>0</v>
      </c>
      <c r="Z59" s="28">
        <v>0</v>
      </c>
      <c r="AA59" s="28">
        <v>5.3688895660140522E-8</v>
      </c>
      <c r="AB59" s="28">
        <v>0</v>
      </c>
      <c r="AC59" s="28">
        <v>0</v>
      </c>
      <c r="AD59" s="28">
        <v>0</v>
      </c>
      <c r="AE59" s="28">
        <v>0</v>
      </c>
      <c r="AF59" s="28">
        <v>11056335.650959019</v>
      </c>
      <c r="AH59" s="36">
        <v>2069</v>
      </c>
      <c r="AI59" s="29">
        <v>0</v>
      </c>
      <c r="AJ59" s="29">
        <v>0</v>
      </c>
      <c r="AK59" s="29">
        <v>0</v>
      </c>
      <c r="AL59" s="29">
        <v>42051.991635803504</v>
      </c>
      <c r="AM59" s="29">
        <v>26366.100119380877</v>
      </c>
      <c r="AN59" s="29">
        <v>0</v>
      </c>
      <c r="AO59" s="29">
        <v>625320.41562558035</v>
      </c>
      <c r="AP59" s="29">
        <v>2463.2320875115529</v>
      </c>
      <c r="AQ59" s="29">
        <v>0</v>
      </c>
      <c r="AR59" s="29">
        <v>0</v>
      </c>
      <c r="AS59" s="28">
        <v>696201.73946827627</v>
      </c>
      <c r="AU59" s="30">
        <v>2069</v>
      </c>
      <c r="AV59" s="31">
        <v>0</v>
      </c>
      <c r="AW59" s="31">
        <v>649.04849680542952</v>
      </c>
      <c r="AX59" s="31">
        <v>32.04298881466682</v>
      </c>
      <c r="AY59" s="31">
        <v>84.106590158679282</v>
      </c>
      <c r="AZ59" s="31">
        <v>0</v>
      </c>
      <c r="BA59" s="31">
        <v>0</v>
      </c>
      <c r="BB59" s="31">
        <v>0</v>
      </c>
      <c r="BC59" s="31">
        <v>0</v>
      </c>
      <c r="BD59" s="31">
        <v>0</v>
      </c>
      <c r="BE59" s="31">
        <v>0</v>
      </c>
      <c r="BF59" s="31">
        <v>765.19807577877566</v>
      </c>
      <c r="BH59" s="30">
        <v>2069</v>
      </c>
      <c r="BI59" s="31">
        <v>0</v>
      </c>
      <c r="BJ59" s="31">
        <v>4888.3505479947798</v>
      </c>
      <c r="BK59" s="31">
        <v>42.794546041104724</v>
      </c>
      <c r="BL59" s="31">
        <v>4.7029971678189213</v>
      </c>
      <c r="BM59" s="31">
        <v>0</v>
      </c>
      <c r="BN59" s="31">
        <v>0</v>
      </c>
      <c r="BO59" s="31">
        <v>0</v>
      </c>
      <c r="BP59" s="31">
        <v>0</v>
      </c>
      <c r="BQ59" s="31">
        <v>0</v>
      </c>
      <c r="BR59" s="31">
        <v>0</v>
      </c>
      <c r="BS59" s="31">
        <v>0</v>
      </c>
      <c r="BT59" s="31">
        <v>0</v>
      </c>
      <c r="BU59" s="31">
        <v>0</v>
      </c>
      <c r="BV59" s="31">
        <v>0</v>
      </c>
      <c r="BW59" s="31">
        <v>0</v>
      </c>
      <c r="BX59" s="31">
        <v>2.8421709430404007E-13</v>
      </c>
      <c r="BY59" s="31">
        <v>0</v>
      </c>
      <c r="BZ59" s="31">
        <v>0</v>
      </c>
      <c r="CA59" s="31">
        <v>0</v>
      </c>
      <c r="CB59" s="31">
        <v>0</v>
      </c>
      <c r="CC59" s="32">
        <v>4935.848091203703</v>
      </c>
      <c r="CD59" s="9">
        <v>4935.848091203703</v>
      </c>
      <c r="CE59" s="30">
        <v>2069</v>
      </c>
      <c r="CF59" s="31">
        <v>0</v>
      </c>
      <c r="CG59" s="31">
        <v>4596.7604378068909</v>
      </c>
      <c r="CH59" s="31">
        <v>39.790313692796666</v>
      </c>
      <c r="CI59" s="31">
        <v>3.9929395548633937</v>
      </c>
      <c r="CJ59" s="31">
        <v>0</v>
      </c>
      <c r="CK59" s="31">
        <v>0</v>
      </c>
      <c r="CL59" s="31">
        <v>0</v>
      </c>
      <c r="CM59" s="31">
        <v>0</v>
      </c>
      <c r="CN59" s="31">
        <v>0</v>
      </c>
      <c r="CO59" s="31">
        <v>0</v>
      </c>
      <c r="CP59" s="31">
        <v>0</v>
      </c>
      <c r="CQ59" s="31">
        <v>0</v>
      </c>
      <c r="CR59" s="31">
        <v>0</v>
      </c>
      <c r="CS59" s="31">
        <v>0</v>
      </c>
      <c r="CT59" s="31">
        <v>0</v>
      </c>
      <c r="CU59" s="31">
        <v>2.8421709430404007E-13</v>
      </c>
      <c r="CV59" s="31">
        <v>0</v>
      </c>
      <c r="CW59" s="31">
        <v>0</v>
      </c>
      <c r="CX59" s="31">
        <v>0</v>
      </c>
      <c r="CY59" s="31">
        <v>0</v>
      </c>
      <c r="CZ59" s="32">
        <v>4640.5436910545513</v>
      </c>
      <c r="DB59" s="30">
        <v>2069</v>
      </c>
      <c r="DC59" s="31">
        <v>0</v>
      </c>
      <c r="DD59" s="31">
        <v>0</v>
      </c>
      <c r="DE59" s="31">
        <v>0.62532041562558038</v>
      </c>
      <c r="DF59" s="31">
        <v>7.0881323842695923E-2</v>
      </c>
      <c r="DG59" s="31">
        <v>0</v>
      </c>
      <c r="DH59" s="31">
        <v>0</v>
      </c>
      <c r="DI59" s="31">
        <v>0</v>
      </c>
      <c r="DJ59" s="31">
        <v>0</v>
      </c>
      <c r="DK59" s="31">
        <v>0</v>
      </c>
      <c r="DL59" s="31">
        <v>0</v>
      </c>
      <c r="DM59" s="31"/>
      <c r="DN59" s="31"/>
      <c r="DO59" s="31">
        <v>0</v>
      </c>
      <c r="DP59" s="31"/>
      <c r="DQ59" s="31"/>
      <c r="DR59" s="31"/>
      <c r="DS59" s="31"/>
      <c r="DT59" s="31"/>
      <c r="DU59" s="31"/>
      <c r="DV59" s="31">
        <v>0</v>
      </c>
      <c r="DW59" s="33">
        <v>0.69620173946827635</v>
      </c>
      <c r="DZ59" s="34">
        <v>11056335.650959019</v>
      </c>
      <c r="EA59" s="6">
        <v>696201.73946827627</v>
      </c>
      <c r="EB59" s="6">
        <v>10360133.911490742</v>
      </c>
      <c r="EC59" s="3">
        <v>2069</v>
      </c>
      <c r="ED59" s="35">
        <v>10.360133911490742</v>
      </c>
    </row>
    <row r="60" spans="1:134" x14ac:dyDescent="0.2">
      <c r="A60" s="36">
        <v>2070</v>
      </c>
      <c r="B60" s="28">
        <v>0</v>
      </c>
      <c r="C60" s="28">
        <v>0</v>
      </c>
      <c r="D60" s="28">
        <v>9948862.0501760431</v>
      </c>
      <c r="E60" s="28">
        <v>1288390.0127188221</v>
      </c>
      <c r="F60" s="28">
        <v>0</v>
      </c>
      <c r="G60" s="28">
        <v>0</v>
      </c>
      <c r="H60" s="28">
        <v>0</v>
      </c>
      <c r="I60" s="28">
        <v>0</v>
      </c>
      <c r="J60" s="28">
        <v>0</v>
      </c>
      <c r="K60" s="28">
        <v>0</v>
      </c>
      <c r="L60" s="28">
        <v>0</v>
      </c>
      <c r="M60" s="28">
        <v>0</v>
      </c>
      <c r="N60" s="28">
        <v>0</v>
      </c>
      <c r="O60" s="28">
        <v>0</v>
      </c>
      <c r="P60" s="28">
        <v>0</v>
      </c>
      <c r="Q60" s="28">
        <v>0</v>
      </c>
      <c r="R60" s="28">
        <v>0</v>
      </c>
      <c r="S60" s="28">
        <v>0</v>
      </c>
      <c r="T60" s="28">
        <v>0</v>
      </c>
      <c r="U60" s="28">
        <v>0</v>
      </c>
      <c r="V60" s="28">
        <v>0</v>
      </c>
      <c r="W60" s="28">
        <v>0</v>
      </c>
      <c r="X60" s="28">
        <v>0</v>
      </c>
      <c r="Y60" s="28">
        <v>0</v>
      </c>
      <c r="Z60" s="28">
        <v>0</v>
      </c>
      <c r="AA60" s="28">
        <v>5.4804947947843182E-8</v>
      </c>
      <c r="AB60" s="28">
        <v>0</v>
      </c>
      <c r="AC60" s="28">
        <v>0</v>
      </c>
      <c r="AD60" s="28">
        <v>0</v>
      </c>
      <c r="AE60" s="28">
        <v>0</v>
      </c>
      <c r="AF60" s="28">
        <v>11237252.06289492</v>
      </c>
      <c r="AH60" s="36">
        <v>2070</v>
      </c>
      <c r="AI60" s="29">
        <v>0</v>
      </c>
      <c r="AJ60" s="29">
        <v>0</v>
      </c>
      <c r="AK60" s="29">
        <v>0</v>
      </c>
      <c r="AL60" s="29">
        <v>50966.467639869428</v>
      </c>
      <c r="AM60" s="29">
        <v>31955.370869518305</v>
      </c>
      <c r="AN60" s="29">
        <v>0</v>
      </c>
      <c r="AO60" s="29">
        <v>617692.8886087524</v>
      </c>
      <c r="AP60" s="29">
        <v>2985.4052945915073</v>
      </c>
      <c r="AQ60" s="29">
        <v>0</v>
      </c>
      <c r="AR60" s="29">
        <v>0</v>
      </c>
      <c r="AS60" s="28">
        <v>703600.13241273165</v>
      </c>
      <c r="AU60" s="30">
        <v>2070</v>
      </c>
      <c r="AV60" s="31">
        <v>0</v>
      </c>
      <c r="AW60" s="31">
        <v>649.04849680542952</v>
      </c>
      <c r="AX60" s="31">
        <v>32.195049140177041</v>
      </c>
      <c r="AY60" s="31">
        <v>83.986281542746525</v>
      </c>
      <c r="AZ60" s="31">
        <v>0</v>
      </c>
      <c r="BA60" s="31">
        <v>0</v>
      </c>
      <c r="BB60" s="31">
        <v>0</v>
      </c>
      <c r="BC60" s="31">
        <v>0</v>
      </c>
      <c r="BD60" s="31">
        <v>0</v>
      </c>
      <c r="BE60" s="31">
        <v>0</v>
      </c>
      <c r="BF60" s="31">
        <v>765.22982748835307</v>
      </c>
      <c r="BH60" s="30">
        <v>2070</v>
      </c>
      <c r="BI60" s="31">
        <v>0</v>
      </c>
      <c r="BJ60" s="31">
        <v>4888.3505479947798</v>
      </c>
      <c r="BK60" s="31">
        <v>41.854007090988461</v>
      </c>
      <c r="BL60" s="31">
        <v>5.6435361179351275</v>
      </c>
      <c r="BM60" s="31">
        <v>0</v>
      </c>
      <c r="BN60" s="31">
        <v>0</v>
      </c>
      <c r="BO60" s="31">
        <v>0</v>
      </c>
      <c r="BP60" s="31">
        <v>0</v>
      </c>
      <c r="BQ60" s="31">
        <v>0</v>
      </c>
      <c r="BR60" s="31">
        <v>0</v>
      </c>
      <c r="BS60" s="31">
        <v>0</v>
      </c>
      <c r="BT60" s="31">
        <v>0</v>
      </c>
      <c r="BU60" s="31">
        <v>0</v>
      </c>
      <c r="BV60" s="31">
        <v>0</v>
      </c>
      <c r="BW60" s="31">
        <v>0</v>
      </c>
      <c r="BX60" s="31">
        <v>2.8421709430404007E-13</v>
      </c>
      <c r="BY60" s="31">
        <v>0</v>
      </c>
      <c r="BZ60" s="31">
        <v>0</v>
      </c>
      <c r="CA60" s="31">
        <v>0</v>
      </c>
      <c r="CB60" s="31">
        <v>0</v>
      </c>
      <c r="CC60" s="32">
        <v>4935.848091203703</v>
      </c>
      <c r="CD60" s="9">
        <v>4935.848091203703</v>
      </c>
      <c r="CE60" s="30">
        <v>2070</v>
      </c>
      <c r="CF60" s="31">
        <v>0</v>
      </c>
      <c r="CG60" s="31">
        <v>4596.7604378068909</v>
      </c>
      <c r="CH60" s="31">
        <v>38.915801790521243</v>
      </c>
      <c r="CI60" s="31">
        <v>4.7914761141678426</v>
      </c>
      <c r="CJ60" s="31">
        <v>0</v>
      </c>
      <c r="CK60" s="31">
        <v>0</v>
      </c>
      <c r="CL60" s="31">
        <v>0</v>
      </c>
      <c r="CM60" s="31">
        <v>0</v>
      </c>
      <c r="CN60" s="31">
        <v>0</v>
      </c>
      <c r="CO60" s="31">
        <v>0</v>
      </c>
      <c r="CP60" s="31">
        <v>0</v>
      </c>
      <c r="CQ60" s="31">
        <v>0</v>
      </c>
      <c r="CR60" s="31">
        <v>0</v>
      </c>
      <c r="CS60" s="31">
        <v>0</v>
      </c>
      <c r="CT60" s="31">
        <v>0</v>
      </c>
      <c r="CU60" s="31">
        <v>2.8421709430404007E-13</v>
      </c>
      <c r="CV60" s="31">
        <v>0</v>
      </c>
      <c r="CW60" s="31">
        <v>0</v>
      </c>
      <c r="CX60" s="31">
        <v>0</v>
      </c>
      <c r="CY60" s="31">
        <v>0</v>
      </c>
      <c r="CZ60" s="32">
        <v>4640.4677157115802</v>
      </c>
      <c r="DB60" s="30">
        <v>2070</v>
      </c>
      <c r="DC60" s="31">
        <v>0</v>
      </c>
      <c r="DD60" s="31">
        <v>0</v>
      </c>
      <c r="DE60" s="31">
        <v>0.61769288860875238</v>
      </c>
      <c r="DF60" s="31">
        <v>8.5907243803979239E-2</v>
      </c>
      <c r="DG60" s="31">
        <v>0</v>
      </c>
      <c r="DH60" s="31">
        <v>0</v>
      </c>
      <c r="DI60" s="31">
        <v>0</v>
      </c>
      <c r="DJ60" s="31">
        <v>0</v>
      </c>
      <c r="DK60" s="31">
        <v>0</v>
      </c>
      <c r="DL60" s="31">
        <v>0</v>
      </c>
      <c r="DM60" s="31"/>
      <c r="DN60" s="31"/>
      <c r="DO60" s="31">
        <v>0</v>
      </c>
      <c r="DP60" s="31"/>
      <c r="DQ60" s="31"/>
      <c r="DR60" s="31"/>
      <c r="DS60" s="31"/>
      <c r="DT60" s="31"/>
      <c r="DU60" s="31"/>
      <c r="DV60" s="31">
        <v>0</v>
      </c>
      <c r="DW60" s="33">
        <v>0.70360013241273167</v>
      </c>
      <c r="DZ60" s="34">
        <v>11237252.06289492</v>
      </c>
      <c r="EA60" s="6">
        <v>703600.13241273165</v>
      </c>
      <c r="EB60" s="6">
        <v>10533651.930482188</v>
      </c>
      <c r="EC60" s="3">
        <v>2070</v>
      </c>
      <c r="ED60" s="35">
        <v>10.533651930482188</v>
      </c>
    </row>
    <row r="61" spans="1:134" x14ac:dyDescent="0.2">
      <c r="A61" s="36">
        <v>2071</v>
      </c>
      <c r="B61" s="28">
        <v>0</v>
      </c>
      <c r="C61" s="28">
        <v>0</v>
      </c>
      <c r="D61" s="28">
        <v>10478656.870794386</v>
      </c>
      <c r="E61" s="28">
        <v>1035520.2447830777</v>
      </c>
      <c r="F61" s="28">
        <v>0</v>
      </c>
      <c r="G61" s="28">
        <v>0</v>
      </c>
      <c r="H61" s="28">
        <v>0</v>
      </c>
      <c r="I61" s="28">
        <v>0</v>
      </c>
      <c r="J61" s="28">
        <v>0</v>
      </c>
      <c r="K61" s="28">
        <v>0</v>
      </c>
      <c r="L61" s="28">
        <v>0</v>
      </c>
      <c r="M61" s="28">
        <v>0</v>
      </c>
      <c r="N61" s="28">
        <v>0</v>
      </c>
      <c r="O61" s="28">
        <v>0</v>
      </c>
      <c r="P61" s="28">
        <v>0</v>
      </c>
      <c r="Q61" s="28">
        <v>0</v>
      </c>
      <c r="R61" s="28">
        <v>0</v>
      </c>
      <c r="S61" s="28">
        <v>0</v>
      </c>
      <c r="T61" s="28">
        <v>0</v>
      </c>
      <c r="U61" s="28">
        <v>0</v>
      </c>
      <c r="V61" s="28">
        <v>0</v>
      </c>
      <c r="W61" s="28">
        <v>0</v>
      </c>
      <c r="X61" s="28">
        <v>0</v>
      </c>
      <c r="Y61" s="28">
        <v>0</v>
      </c>
      <c r="Z61" s="28">
        <v>0</v>
      </c>
      <c r="AA61" s="28">
        <v>5.5943744025044877E-8</v>
      </c>
      <c r="AB61" s="28">
        <v>0</v>
      </c>
      <c r="AC61" s="28">
        <v>0</v>
      </c>
      <c r="AD61" s="28">
        <v>0</v>
      </c>
      <c r="AE61" s="28">
        <v>0</v>
      </c>
      <c r="AF61" s="28">
        <v>11514177.115577519</v>
      </c>
      <c r="AH61" s="36">
        <v>2071</v>
      </c>
      <c r="AI61" s="29">
        <v>0</v>
      </c>
      <c r="AJ61" s="29">
        <v>0</v>
      </c>
      <c r="AK61" s="29">
        <v>0</v>
      </c>
      <c r="AL61" s="29">
        <v>40561.777748769644</v>
      </c>
      <c r="AM61" s="29">
        <v>25431.753682591097</v>
      </c>
      <c r="AN61" s="29">
        <v>0</v>
      </c>
      <c r="AO61" s="29">
        <v>641705.93768604344</v>
      </c>
      <c r="AP61" s="29">
        <v>2375.9415093247203</v>
      </c>
      <c r="AQ61" s="29">
        <v>0</v>
      </c>
      <c r="AR61" s="29">
        <v>0</v>
      </c>
      <c r="AS61" s="28">
        <v>710075.4106267289</v>
      </c>
      <c r="AU61" s="30">
        <v>2071</v>
      </c>
      <c r="AV61" s="31">
        <v>0</v>
      </c>
      <c r="AW61" s="31">
        <v>649.04849680542952</v>
      </c>
      <c r="AX61" s="31">
        <v>32.347109465687275</v>
      </c>
      <c r="AY61" s="31">
        <v>83.865972926813768</v>
      </c>
      <c r="AZ61" s="31">
        <v>0</v>
      </c>
      <c r="BA61" s="31">
        <v>0</v>
      </c>
      <c r="BB61" s="31">
        <v>0</v>
      </c>
      <c r="BC61" s="31">
        <v>0</v>
      </c>
      <c r="BD61" s="31">
        <v>0</v>
      </c>
      <c r="BE61" s="31">
        <v>0</v>
      </c>
      <c r="BF61" s="31">
        <v>765.26157919793059</v>
      </c>
      <c r="BH61" s="30">
        <v>2071</v>
      </c>
      <c r="BI61" s="31">
        <v>0</v>
      </c>
      <c r="BJ61" s="31">
        <v>4888.3505479947798</v>
      </c>
      <c r="BK61" s="31">
        <v>43.050591827137417</v>
      </c>
      <c r="BL61" s="31">
        <v>4.4469513817862207</v>
      </c>
      <c r="BM61" s="31">
        <v>0</v>
      </c>
      <c r="BN61" s="31">
        <v>0</v>
      </c>
      <c r="BO61" s="31">
        <v>0</v>
      </c>
      <c r="BP61" s="31">
        <v>0</v>
      </c>
      <c r="BQ61" s="31">
        <v>0</v>
      </c>
      <c r="BR61" s="31">
        <v>0</v>
      </c>
      <c r="BS61" s="31">
        <v>0</v>
      </c>
      <c r="BT61" s="31">
        <v>0</v>
      </c>
      <c r="BU61" s="31">
        <v>0</v>
      </c>
      <c r="BV61" s="31">
        <v>0</v>
      </c>
      <c r="BW61" s="31">
        <v>0</v>
      </c>
      <c r="BX61" s="31">
        <v>2.8421709430404007E-13</v>
      </c>
      <c r="BY61" s="31">
        <v>0</v>
      </c>
      <c r="BZ61" s="31">
        <v>0</v>
      </c>
      <c r="CA61" s="31">
        <v>0</v>
      </c>
      <c r="CB61" s="31">
        <v>0</v>
      </c>
      <c r="CC61" s="32">
        <v>4935.848091203703</v>
      </c>
      <c r="CD61" s="9">
        <v>4935.848091203703</v>
      </c>
      <c r="CE61" s="30">
        <v>2071</v>
      </c>
      <c r="CF61" s="31">
        <v>0</v>
      </c>
      <c r="CG61" s="31">
        <v>4596.7604378068909</v>
      </c>
      <c r="CH61" s="31">
        <v>40.028384734283442</v>
      </c>
      <c r="CI61" s="31">
        <v>3.7755515126375041</v>
      </c>
      <c r="CJ61" s="31">
        <v>0</v>
      </c>
      <c r="CK61" s="31">
        <v>0</v>
      </c>
      <c r="CL61" s="31">
        <v>0</v>
      </c>
      <c r="CM61" s="31">
        <v>0</v>
      </c>
      <c r="CN61" s="31">
        <v>0</v>
      </c>
      <c r="CO61" s="31">
        <v>0</v>
      </c>
      <c r="CP61" s="31">
        <v>0</v>
      </c>
      <c r="CQ61" s="31">
        <v>0</v>
      </c>
      <c r="CR61" s="31">
        <v>0</v>
      </c>
      <c r="CS61" s="31">
        <v>0</v>
      </c>
      <c r="CT61" s="31">
        <v>0</v>
      </c>
      <c r="CU61" s="31">
        <v>2.8421709430404007E-13</v>
      </c>
      <c r="CV61" s="31">
        <v>0</v>
      </c>
      <c r="CW61" s="31">
        <v>0</v>
      </c>
      <c r="CX61" s="31">
        <v>0</v>
      </c>
      <c r="CY61" s="31">
        <v>0</v>
      </c>
      <c r="CZ61" s="32">
        <v>4640.5643740538117</v>
      </c>
      <c r="DB61" s="30">
        <v>2071</v>
      </c>
      <c r="DC61" s="31">
        <v>0</v>
      </c>
      <c r="DD61" s="31">
        <v>0</v>
      </c>
      <c r="DE61" s="31">
        <v>0.64170593768604345</v>
      </c>
      <c r="DF61" s="31">
        <v>6.8369472940685461E-2</v>
      </c>
      <c r="DG61" s="31">
        <v>0</v>
      </c>
      <c r="DH61" s="31">
        <v>0</v>
      </c>
      <c r="DI61" s="31">
        <v>0</v>
      </c>
      <c r="DJ61" s="31">
        <v>0</v>
      </c>
      <c r="DK61" s="31">
        <v>0</v>
      </c>
      <c r="DL61" s="31">
        <v>0</v>
      </c>
      <c r="DM61" s="31"/>
      <c r="DN61" s="31"/>
      <c r="DO61" s="31">
        <v>0</v>
      </c>
      <c r="DP61" s="31"/>
      <c r="DQ61" s="31"/>
      <c r="DR61" s="31"/>
      <c r="DS61" s="31"/>
      <c r="DT61" s="31"/>
      <c r="DU61" s="31"/>
      <c r="DV61" s="31">
        <v>0</v>
      </c>
      <c r="DW61" s="33">
        <v>0.71007541062672885</v>
      </c>
      <c r="DZ61" s="34">
        <v>11514177.115577519</v>
      </c>
      <c r="EA61" s="6">
        <v>710075.4106267289</v>
      </c>
      <c r="EB61" s="6">
        <v>10804101.704950791</v>
      </c>
      <c r="EC61" s="3">
        <v>2071</v>
      </c>
      <c r="ED61" s="35">
        <v>10.80410170495079</v>
      </c>
    </row>
    <row r="62" spans="1:134" x14ac:dyDescent="0.2">
      <c r="A62" s="36">
        <v>2072</v>
      </c>
      <c r="B62" s="28">
        <v>0</v>
      </c>
      <c r="C62" s="28">
        <v>0</v>
      </c>
      <c r="D62" s="28">
        <v>11029102.238338351</v>
      </c>
      <c r="E62" s="28">
        <v>769124.35569937108</v>
      </c>
      <c r="F62" s="28">
        <v>0</v>
      </c>
      <c r="G62" s="28">
        <v>0</v>
      </c>
      <c r="H62" s="28">
        <v>0</v>
      </c>
      <c r="I62" s="28">
        <v>0</v>
      </c>
      <c r="J62" s="28">
        <v>0</v>
      </c>
      <c r="K62" s="28">
        <v>0</v>
      </c>
      <c r="L62" s="28">
        <v>0</v>
      </c>
      <c r="M62" s="28">
        <v>0</v>
      </c>
      <c r="N62" s="28">
        <v>0</v>
      </c>
      <c r="O62" s="28">
        <v>0</v>
      </c>
      <c r="P62" s="28">
        <v>0</v>
      </c>
      <c r="Q62" s="28">
        <v>0</v>
      </c>
      <c r="R62" s="28">
        <v>0</v>
      </c>
      <c r="S62" s="28">
        <v>0</v>
      </c>
      <c r="T62" s="28">
        <v>0</v>
      </c>
      <c r="U62" s="28">
        <v>0</v>
      </c>
      <c r="V62" s="28">
        <v>0</v>
      </c>
      <c r="W62" s="28">
        <v>0</v>
      </c>
      <c r="X62" s="28">
        <v>0</v>
      </c>
      <c r="Y62" s="28">
        <v>0</v>
      </c>
      <c r="Z62" s="28">
        <v>0</v>
      </c>
      <c r="AA62" s="28">
        <v>5.7105742994973054E-8</v>
      </c>
      <c r="AB62" s="28">
        <v>0</v>
      </c>
      <c r="AC62" s="28">
        <v>0</v>
      </c>
      <c r="AD62" s="28">
        <v>0</v>
      </c>
      <c r="AE62" s="28">
        <v>0</v>
      </c>
      <c r="AF62" s="28">
        <v>11798226.594037781</v>
      </c>
      <c r="AH62" s="36">
        <v>2072</v>
      </c>
      <c r="AI62" s="29">
        <v>0</v>
      </c>
      <c r="AJ62" s="29">
        <v>0</v>
      </c>
      <c r="AK62" s="29">
        <v>0</v>
      </c>
      <c r="AL62" s="29">
        <v>29831.572960316662</v>
      </c>
      <c r="AM62" s="29">
        <v>18704.042514853303</v>
      </c>
      <c r="AN62" s="29">
        <v>0</v>
      </c>
      <c r="AO62" s="29">
        <v>666321.03786189796</v>
      </c>
      <c r="AP62" s="29">
        <v>1747.4104050337194</v>
      </c>
      <c r="AQ62" s="29">
        <v>0</v>
      </c>
      <c r="AR62" s="29">
        <v>0</v>
      </c>
      <c r="AS62" s="28">
        <v>716604.06374210166</v>
      </c>
      <c r="AU62" s="30">
        <v>2072</v>
      </c>
      <c r="AV62" s="31">
        <v>0</v>
      </c>
      <c r="AW62" s="31">
        <v>649.04849680542952</v>
      </c>
      <c r="AX62" s="31">
        <v>32.499169791197509</v>
      </c>
      <c r="AY62" s="31">
        <v>83.745664310880997</v>
      </c>
      <c r="AZ62" s="31">
        <v>0</v>
      </c>
      <c r="BA62" s="31">
        <v>0</v>
      </c>
      <c r="BB62" s="31">
        <v>0</v>
      </c>
      <c r="BC62" s="31">
        <v>0</v>
      </c>
      <c r="BD62" s="31">
        <v>0</v>
      </c>
      <c r="BE62" s="31">
        <v>0</v>
      </c>
      <c r="BF62" s="31">
        <v>765.29333090750799</v>
      </c>
      <c r="BH62" s="30">
        <v>2072</v>
      </c>
      <c r="BI62" s="31">
        <v>0</v>
      </c>
      <c r="BJ62" s="31">
        <v>4888.3505479947798</v>
      </c>
      <c r="BK62" s="31">
        <v>44.259369219764096</v>
      </c>
      <c r="BL62" s="31">
        <v>3.2381739891595203</v>
      </c>
      <c r="BM62" s="31">
        <v>0</v>
      </c>
      <c r="BN62" s="31">
        <v>0</v>
      </c>
      <c r="BO62" s="31">
        <v>0</v>
      </c>
      <c r="BP62" s="31">
        <v>0</v>
      </c>
      <c r="BQ62" s="31">
        <v>0</v>
      </c>
      <c r="BR62" s="31">
        <v>0</v>
      </c>
      <c r="BS62" s="31">
        <v>0</v>
      </c>
      <c r="BT62" s="31">
        <v>0</v>
      </c>
      <c r="BU62" s="31">
        <v>0</v>
      </c>
      <c r="BV62" s="31">
        <v>0</v>
      </c>
      <c r="BW62" s="31">
        <v>0</v>
      </c>
      <c r="BX62" s="31">
        <v>2.8421709430404007E-13</v>
      </c>
      <c r="BY62" s="31">
        <v>0</v>
      </c>
      <c r="BZ62" s="31">
        <v>0</v>
      </c>
      <c r="CA62" s="31">
        <v>0</v>
      </c>
      <c r="CB62" s="31">
        <v>0</v>
      </c>
      <c r="CC62" s="32">
        <v>4935.8480912037039</v>
      </c>
      <c r="CD62" s="9">
        <v>4935.8480912037039</v>
      </c>
      <c r="CE62" s="30">
        <v>2072</v>
      </c>
      <c r="CF62" s="31">
        <v>0</v>
      </c>
      <c r="CG62" s="31">
        <v>4596.7604378068909</v>
      </c>
      <c r="CH62" s="31">
        <v>41.152304394306896</v>
      </c>
      <c r="CI62" s="31">
        <v>2.7492750995725603</v>
      </c>
      <c r="CJ62" s="31">
        <v>0</v>
      </c>
      <c r="CK62" s="31">
        <v>0</v>
      </c>
      <c r="CL62" s="31">
        <v>0</v>
      </c>
      <c r="CM62" s="31">
        <v>0</v>
      </c>
      <c r="CN62" s="31">
        <v>0</v>
      </c>
      <c r="CO62" s="31">
        <v>0</v>
      </c>
      <c r="CP62" s="31">
        <v>0</v>
      </c>
      <c r="CQ62" s="31">
        <v>0</v>
      </c>
      <c r="CR62" s="31">
        <v>0</v>
      </c>
      <c r="CS62" s="31">
        <v>0</v>
      </c>
      <c r="CT62" s="31">
        <v>0</v>
      </c>
      <c r="CU62" s="31">
        <v>2.8421709430404007E-13</v>
      </c>
      <c r="CV62" s="31">
        <v>0</v>
      </c>
      <c r="CW62" s="31">
        <v>0</v>
      </c>
      <c r="CX62" s="31">
        <v>0</v>
      </c>
      <c r="CY62" s="31">
        <v>0</v>
      </c>
      <c r="CZ62" s="32">
        <v>4640.6620173007705</v>
      </c>
      <c r="DB62" s="30">
        <v>2072</v>
      </c>
      <c r="DC62" s="31">
        <v>0</v>
      </c>
      <c r="DD62" s="31">
        <v>0</v>
      </c>
      <c r="DE62" s="31">
        <v>0.666321037861898</v>
      </c>
      <c r="DF62" s="31">
        <v>5.0283025880203683E-2</v>
      </c>
      <c r="DG62" s="31">
        <v>0</v>
      </c>
      <c r="DH62" s="31">
        <v>0</v>
      </c>
      <c r="DI62" s="31">
        <v>0</v>
      </c>
      <c r="DJ62" s="31">
        <v>0</v>
      </c>
      <c r="DK62" s="31">
        <v>0</v>
      </c>
      <c r="DL62" s="31">
        <v>0</v>
      </c>
      <c r="DM62" s="31"/>
      <c r="DN62" s="31"/>
      <c r="DO62" s="31">
        <v>0</v>
      </c>
      <c r="DP62" s="31"/>
      <c r="DQ62" s="31"/>
      <c r="DR62" s="31"/>
      <c r="DS62" s="31"/>
      <c r="DT62" s="31"/>
      <c r="DU62" s="31"/>
      <c r="DV62" s="31">
        <v>0</v>
      </c>
      <c r="DW62" s="33">
        <v>0.71660406374210173</v>
      </c>
      <c r="DZ62" s="34"/>
      <c r="EA62" s="6"/>
      <c r="EB62" s="6"/>
      <c r="ED62" s="35"/>
    </row>
    <row r="63" spans="1:134" x14ac:dyDescent="0.2">
      <c r="A63" s="36">
        <v>2073</v>
      </c>
      <c r="B63" s="28">
        <v>0</v>
      </c>
      <c r="C63" s="28">
        <v>0</v>
      </c>
      <c r="D63" s="28">
        <v>10975642.971261542</v>
      </c>
      <c r="E63" s="28">
        <v>1015323.4904795189</v>
      </c>
      <c r="F63" s="28">
        <v>0</v>
      </c>
      <c r="G63" s="28">
        <v>0</v>
      </c>
      <c r="H63" s="28">
        <v>0</v>
      </c>
      <c r="I63" s="28">
        <v>0</v>
      </c>
      <c r="J63" s="28">
        <v>0</v>
      </c>
      <c r="K63" s="28">
        <v>0</v>
      </c>
      <c r="L63" s="28">
        <v>0</v>
      </c>
      <c r="M63" s="28">
        <v>0</v>
      </c>
      <c r="N63" s="28">
        <v>0</v>
      </c>
      <c r="O63" s="28">
        <v>0</v>
      </c>
      <c r="P63" s="28">
        <v>0</v>
      </c>
      <c r="Q63" s="28">
        <v>0</v>
      </c>
      <c r="R63" s="28">
        <v>0</v>
      </c>
      <c r="S63" s="28">
        <v>0</v>
      </c>
      <c r="T63" s="28">
        <v>0</v>
      </c>
      <c r="U63" s="28">
        <v>0</v>
      </c>
      <c r="V63" s="28">
        <v>0</v>
      </c>
      <c r="W63" s="28">
        <v>0</v>
      </c>
      <c r="X63" s="28">
        <v>0</v>
      </c>
      <c r="Y63" s="28">
        <v>0</v>
      </c>
      <c r="Z63" s="28">
        <v>0</v>
      </c>
      <c r="AA63" s="28">
        <v>5.8291413185194078E-8</v>
      </c>
      <c r="AB63" s="28">
        <v>0</v>
      </c>
      <c r="AC63" s="28">
        <v>0</v>
      </c>
      <c r="AD63" s="28">
        <v>0</v>
      </c>
      <c r="AE63" s="28">
        <v>0</v>
      </c>
      <c r="AF63" s="28">
        <v>11990966.46174112</v>
      </c>
      <c r="AH63" s="36">
        <v>2073</v>
      </c>
      <c r="AI63" s="29">
        <v>0</v>
      </c>
      <c r="AJ63" s="29">
        <v>0</v>
      </c>
      <c r="AK63" s="29">
        <v>0</v>
      </c>
      <c r="AL63" s="29">
        <v>38994.66783833623</v>
      </c>
      <c r="AM63" s="29">
        <v>24449.19435093314</v>
      </c>
      <c r="AN63" s="29">
        <v>0</v>
      </c>
      <c r="AO63" s="29">
        <v>658497.52203221968</v>
      </c>
      <c r="AP63" s="29">
        <v>2284.1466794991011</v>
      </c>
      <c r="AQ63" s="29">
        <v>0</v>
      </c>
      <c r="AR63" s="29">
        <v>0</v>
      </c>
      <c r="AS63" s="28">
        <v>724225.53090098815</v>
      </c>
      <c r="AU63" s="30">
        <v>2073</v>
      </c>
      <c r="AV63" s="31">
        <v>0</v>
      </c>
      <c r="AW63" s="31">
        <v>649.04849680542952</v>
      </c>
      <c r="AX63" s="31">
        <v>32.65123011670773</v>
      </c>
      <c r="AY63" s="31">
        <v>83.625355694948226</v>
      </c>
      <c r="AZ63" s="31">
        <v>0</v>
      </c>
      <c r="BA63" s="31">
        <v>0</v>
      </c>
      <c r="BB63" s="31">
        <v>0</v>
      </c>
      <c r="BC63" s="31">
        <v>0</v>
      </c>
      <c r="BD63" s="31">
        <v>0</v>
      </c>
      <c r="BE63" s="31">
        <v>0</v>
      </c>
      <c r="BF63" s="31">
        <v>765.32508261708551</v>
      </c>
      <c r="BH63" s="30">
        <v>2073</v>
      </c>
      <c r="BI63" s="31">
        <v>0</v>
      </c>
      <c r="BJ63" s="31">
        <v>4888.3505479947798</v>
      </c>
      <c r="BK63" s="31">
        <v>43.306637613170082</v>
      </c>
      <c r="BL63" s="31">
        <v>4.1909055957535202</v>
      </c>
      <c r="BM63" s="31">
        <v>0</v>
      </c>
      <c r="BN63" s="31">
        <v>0</v>
      </c>
      <c r="BO63" s="31">
        <v>0</v>
      </c>
      <c r="BP63" s="31">
        <v>0</v>
      </c>
      <c r="BQ63" s="31">
        <v>0</v>
      </c>
      <c r="BR63" s="31">
        <v>0</v>
      </c>
      <c r="BS63" s="31">
        <v>0</v>
      </c>
      <c r="BT63" s="31">
        <v>0</v>
      </c>
      <c r="BU63" s="31">
        <v>0</v>
      </c>
      <c r="BV63" s="31">
        <v>0</v>
      </c>
      <c r="BW63" s="31">
        <v>0</v>
      </c>
      <c r="BX63" s="31">
        <v>2.8421709430404007E-13</v>
      </c>
      <c r="BY63" s="31">
        <v>0</v>
      </c>
      <c r="BZ63" s="31">
        <v>0</v>
      </c>
      <c r="CA63" s="31">
        <v>0</v>
      </c>
      <c r="CB63" s="31">
        <v>0</v>
      </c>
      <c r="CC63" s="32">
        <v>4935.848091203703</v>
      </c>
      <c r="CD63" s="9">
        <v>4935.848091203703</v>
      </c>
      <c r="CE63" s="30">
        <v>2073</v>
      </c>
      <c r="CF63" s="31">
        <v>0</v>
      </c>
      <c r="CG63" s="31">
        <v>4596.7604378068909</v>
      </c>
      <c r="CH63" s="31">
        <v>40.26645577577019</v>
      </c>
      <c r="CI63" s="31">
        <v>3.5581634704116145</v>
      </c>
      <c r="CJ63" s="31">
        <v>0</v>
      </c>
      <c r="CK63" s="31">
        <v>0</v>
      </c>
      <c r="CL63" s="31">
        <v>0</v>
      </c>
      <c r="CM63" s="31">
        <v>0</v>
      </c>
      <c r="CN63" s="31">
        <v>0</v>
      </c>
      <c r="CO63" s="31">
        <v>0</v>
      </c>
      <c r="CP63" s="31">
        <v>0</v>
      </c>
      <c r="CQ63" s="31">
        <v>0</v>
      </c>
      <c r="CR63" s="31">
        <v>0</v>
      </c>
      <c r="CS63" s="31">
        <v>0</v>
      </c>
      <c r="CT63" s="31">
        <v>0</v>
      </c>
      <c r="CU63" s="31">
        <v>2.8421709430404007E-13</v>
      </c>
      <c r="CV63" s="31">
        <v>0</v>
      </c>
      <c r="CW63" s="31">
        <v>0</v>
      </c>
      <c r="CX63" s="31">
        <v>0</v>
      </c>
      <c r="CY63" s="31">
        <v>0</v>
      </c>
      <c r="CZ63" s="32">
        <v>4640.585057053072</v>
      </c>
      <c r="DB63" s="30">
        <v>2073</v>
      </c>
      <c r="DC63" s="31">
        <v>0</v>
      </c>
      <c r="DD63" s="31">
        <v>0</v>
      </c>
      <c r="DE63" s="31">
        <v>0.65849752203221967</v>
      </c>
      <c r="DF63" s="31">
        <v>6.5728008868768478E-2</v>
      </c>
      <c r="DG63" s="31">
        <v>0</v>
      </c>
      <c r="DH63" s="31">
        <v>0</v>
      </c>
      <c r="DI63" s="31">
        <v>0</v>
      </c>
      <c r="DJ63" s="31">
        <v>0</v>
      </c>
      <c r="DK63" s="31">
        <v>0</v>
      </c>
      <c r="DL63" s="31">
        <v>0</v>
      </c>
      <c r="DM63" s="31"/>
      <c r="DN63" s="31"/>
      <c r="DO63" s="31">
        <v>0</v>
      </c>
      <c r="DP63" s="31"/>
      <c r="DQ63" s="31"/>
      <c r="DR63" s="31"/>
      <c r="DS63" s="31"/>
      <c r="DT63" s="31"/>
      <c r="DU63" s="31"/>
      <c r="DV63" s="31">
        <v>0</v>
      </c>
      <c r="DW63" s="33">
        <v>0.72422553090098818</v>
      </c>
    </row>
    <row r="64" spans="1:134" x14ac:dyDescent="0.2">
      <c r="A64" s="36">
        <v>2074</v>
      </c>
      <c r="B64" s="28">
        <v>0</v>
      </c>
      <c r="C64" s="28">
        <v>0</v>
      </c>
      <c r="D64" s="28">
        <v>10912056.486408966</v>
      </c>
      <c r="E64" s="28">
        <v>1274075.9127008114</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5.9517015554013113E-8</v>
      </c>
      <c r="AB64" s="28">
        <v>0</v>
      </c>
      <c r="AC64" s="28">
        <v>0</v>
      </c>
      <c r="AD64" s="28">
        <v>0</v>
      </c>
      <c r="AE64" s="28">
        <v>0</v>
      </c>
      <c r="AF64" s="28">
        <v>12186132.399109837</v>
      </c>
      <c r="AH64" s="36">
        <v>2074</v>
      </c>
      <c r="AI64" s="29">
        <v>0</v>
      </c>
      <c r="AJ64" s="29">
        <v>0</v>
      </c>
      <c r="AK64" s="29">
        <v>0</v>
      </c>
      <c r="AL64" s="29">
        <v>48452.623630887465</v>
      </c>
      <c r="AM64" s="29">
        <v>30379.22048407753</v>
      </c>
      <c r="AN64" s="29">
        <v>0</v>
      </c>
      <c r="AO64" s="29">
        <v>650263.65483222576</v>
      </c>
      <c r="AP64" s="29">
        <v>2838.1546892087417</v>
      </c>
      <c r="AQ64" s="29">
        <v>0</v>
      </c>
      <c r="AR64" s="29">
        <v>0</v>
      </c>
      <c r="AS64" s="28">
        <v>731933.65363639954</v>
      </c>
      <c r="AU64" s="30">
        <v>2074</v>
      </c>
      <c r="AV64" s="31">
        <v>0</v>
      </c>
      <c r="AW64" s="31">
        <v>649.04849680542952</v>
      </c>
      <c r="AX64" s="31">
        <v>32.803290442217964</v>
      </c>
      <c r="AY64" s="31">
        <v>83.505047079015469</v>
      </c>
      <c r="AZ64" s="31">
        <v>0</v>
      </c>
      <c r="BA64" s="31">
        <v>0</v>
      </c>
      <c r="BB64" s="31">
        <v>0</v>
      </c>
      <c r="BC64" s="31">
        <v>0</v>
      </c>
      <c r="BD64" s="31">
        <v>0</v>
      </c>
      <c r="BE64" s="31">
        <v>0</v>
      </c>
      <c r="BF64" s="31">
        <v>765.35683432666292</v>
      </c>
      <c r="BH64" s="30">
        <v>2074</v>
      </c>
      <c r="BI64" s="31">
        <v>0</v>
      </c>
      <c r="BJ64" s="31">
        <v>4888.3505479947798</v>
      </c>
      <c r="BK64" s="31">
        <v>42.34171335009836</v>
      </c>
      <c r="BL64" s="31">
        <v>5.1558298588252569</v>
      </c>
      <c r="BM64" s="31">
        <v>0</v>
      </c>
      <c r="BN64" s="31">
        <v>0</v>
      </c>
      <c r="BO64" s="31">
        <v>0</v>
      </c>
      <c r="BP64" s="31">
        <v>0</v>
      </c>
      <c r="BQ64" s="31">
        <v>0</v>
      </c>
      <c r="BR64" s="31">
        <v>0</v>
      </c>
      <c r="BS64" s="31">
        <v>0</v>
      </c>
      <c r="BT64" s="31">
        <v>0</v>
      </c>
      <c r="BU64" s="31">
        <v>0</v>
      </c>
      <c r="BV64" s="31">
        <v>0</v>
      </c>
      <c r="BW64" s="31">
        <v>0</v>
      </c>
      <c r="BX64" s="31">
        <v>2.8421709430404007E-13</v>
      </c>
      <c r="BY64" s="31">
        <v>0</v>
      </c>
      <c r="BZ64" s="31">
        <v>0</v>
      </c>
      <c r="CA64" s="31">
        <v>0</v>
      </c>
      <c r="CB64" s="31">
        <v>0</v>
      </c>
      <c r="CC64" s="32">
        <v>4935.848091203703</v>
      </c>
      <c r="CD64" s="9">
        <v>4935.848091203703</v>
      </c>
      <c r="CE64" s="30">
        <v>2074</v>
      </c>
      <c r="CF64" s="31">
        <v>0</v>
      </c>
      <c r="CG64" s="31">
        <v>4596.7604378068909</v>
      </c>
      <c r="CH64" s="31">
        <v>39.369270440972244</v>
      </c>
      <c r="CI64" s="31">
        <v>4.3774036527852251</v>
      </c>
      <c r="CJ64" s="31">
        <v>0</v>
      </c>
      <c r="CK64" s="31">
        <v>0</v>
      </c>
      <c r="CL64" s="31">
        <v>0</v>
      </c>
      <c r="CM64" s="31">
        <v>0</v>
      </c>
      <c r="CN64" s="31">
        <v>0</v>
      </c>
      <c r="CO64" s="31">
        <v>0</v>
      </c>
      <c r="CP64" s="31">
        <v>0</v>
      </c>
      <c r="CQ64" s="31">
        <v>0</v>
      </c>
      <c r="CR64" s="31">
        <v>0</v>
      </c>
      <c r="CS64" s="31">
        <v>0</v>
      </c>
      <c r="CT64" s="31">
        <v>0</v>
      </c>
      <c r="CU64" s="31">
        <v>2.8421709430404007E-13</v>
      </c>
      <c r="CV64" s="31">
        <v>0</v>
      </c>
      <c r="CW64" s="31">
        <v>0</v>
      </c>
      <c r="CX64" s="31">
        <v>0</v>
      </c>
      <c r="CY64" s="31">
        <v>0</v>
      </c>
      <c r="CZ64" s="32">
        <v>4640.5071119006479</v>
      </c>
      <c r="DB64" s="30">
        <v>2074</v>
      </c>
      <c r="DC64" s="31">
        <v>0</v>
      </c>
      <c r="DD64" s="31">
        <v>0</v>
      </c>
      <c r="DE64" s="31">
        <v>0.65026365483222581</v>
      </c>
      <c r="DF64" s="31">
        <v>8.1669998804173735E-2</v>
      </c>
      <c r="DG64" s="31">
        <v>0</v>
      </c>
      <c r="DH64" s="31">
        <v>0</v>
      </c>
      <c r="DI64" s="31">
        <v>0</v>
      </c>
      <c r="DJ64" s="31">
        <v>0</v>
      </c>
      <c r="DK64" s="31">
        <v>0</v>
      </c>
      <c r="DL64" s="31">
        <v>0</v>
      </c>
      <c r="DM64" s="31"/>
      <c r="DN64" s="31"/>
      <c r="DO64" s="31">
        <v>0</v>
      </c>
      <c r="DP64" s="31"/>
      <c r="DQ64" s="31"/>
      <c r="DR64" s="31"/>
      <c r="DS64" s="31"/>
      <c r="DT64" s="31"/>
      <c r="DU64" s="31"/>
      <c r="DV64" s="31">
        <v>0</v>
      </c>
      <c r="DW64" s="33">
        <v>0.73193365363639951</v>
      </c>
    </row>
    <row r="65" spans="1:127" x14ac:dyDescent="0.2">
      <c r="A65" s="36">
        <v>2075</v>
      </c>
      <c r="B65" s="28">
        <v>0</v>
      </c>
      <c r="C65" s="28">
        <v>0</v>
      </c>
      <c r="D65" s="28">
        <v>11495682.70404822</v>
      </c>
      <c r="E65" s="28">
        <v>991804.70370550698</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6.0735687771634202E-8</v>
      </c>
      <c r="AB65" s="28">
        <v>0</v>
      </c>
      <c r="AC65" s="28">
        <v>0</v>
      </c>
      <c r="AD65" s="28">
        <v>0</v>
      </c>
      <c r="AE65" s="28">
        <v>0</v>
      </c>
      <c r="AF65" s="28">
        <v>12487487.407753788</v>
      </c>
      <c r="AH65" s="36">
        <v>2075</v>
      </c>
      <c r="AI65" s="29">
        <v>0</v>
      </c>
      <c r="AJ65" s="29">
        <v>0</v>
      </c>
      <c r="AK65" s="29">
        <v>0</v>
      </c>
      <c r="AL65" s="29">
        <v>37348.172745675125</v>
      </c>
      <c r="AM65" s="29">
        <v>23416.861451337223</v>
      </c>
      <c r="AN65" s="29">
        <v>0</v>
      </c>
      <c r="AO65" s="29">
        <v>675704.87245322845</v>
      </c>
      <c r="AP65" s="29">
        <v>2187.7017933853099</v>
      </c>
      <c r="AQ65" s="29">
        <v>0</v>
      </c>
      <c r="AR65" s="29">
        <v>0</v>
      </c>
      <c r="AS65" s="28">
        <v>738657.60844362609</v>
      </c>
      <c r="AU65" s="30">
        <v>2075</v>
      </c>
      <c r="AV65" s="31">
        <v>0</v>
      </c>
      <c r="AW65" s="31">
        <v>649.04849680542952</v>
      </c>
      <c r="AX65" s="31">
        <v>32.955350767728227</v>
      </c>
      <c r="AY65" s="31">
        <v>83.384738463082684</v>
      </c>
      <c r="AZ65" s="31">
        <v>0</v>
      </c>
      <c r="BA65" s="31">
        <v>0</v>
      </c>
      <c r="BB65" s="31">
        <v>0</v>
      </c>
      <c r="BC65" s="31">
        <v>0</v>
      </c>
      <c r="BD65" s="31">
        <v>0</v>
      </c>
      <c r="BE65" s="31">
        <v>0</v>
      </c>
      <c r="BF65" s="31">
        <v>765.38858603624044</v>
      </c>
      <c r="BH65" s="30">
        <v>2075</v>
      </c>
      <c r="BI65" s="31">
        <v>0</v>
      </c>
      <c r="BJ65" s="31">
        <v>4888.3505479947798</v>
      </c>
      <c r="BK65" s="31">
        <v>43.562683399202783</v>
      </c>
      <c r="BL65" s="31">
        <v>3.9348598097208196</v>
      </c>
      <c r="BM65" s="31">
        <v>0</v>
      </c>
      <c r="BN65" s="31">
        <v>0</v>
      </c>
      <c r="BO65" s="31">
        <v>0</v>
      </c>
      <c r="BP65" s="31">
        <v>0</v>
      </c>
      <c r="BQ65" s="31">
        <v>0</v>
      </c>
      <c r="BR65" s="31">
        <v>0</v>
      </c>
      <c r="BS65" s="31">
        <v>0</v>
      </c>
      <c r="BT65" s="31">
        <v>0</v>
      </c>
      <c r="BU65" s="31">
        <v>0</v>
      </c>
      <c r="BV65" s="31">
        <v>0</v>
      </c>
      <c r="BW65" s="31">
        <v>0</v>
      </c>
      <c r="BX65" s="31">
        <v>2.8421709430404007E-13</v>
      </c>
      <c r="BY65" s="31">
        <v>0</v>
      </c>
      <c r="BZ65" s="31">
        <v>0</v>
      </c>
      <c r="CA65" s="31">
        <v>0</v>
      </c>
      <c r="CB65" s="31">
        <v>0</v>
      </c>
      <c r="CC65" s="32">
        <v>4935.848091203703</v>
      </c>
      <c r="CD65" s="9">
        <v>4935.848091203703</v>
      </c>
      <c r="CE65" s="30">
        <v>2075</v>
      </c>
      <c r="CF65" s="31">
        <v>0</v>
      </c>
      <c r="CG65" s="31">
        <v>4596.7604378068909</v>
      </c>
      <c r="CH65" s="31">
        <v>40.504526817256973</v>
      </c>
      <c r="CI65" s="31">
        <v>3.3407754281857249</v>
      </c>
      <c r="CJ65" s="31">
        <v>0</v>
      </c>
      <c r="CK65" s="31">
        <v>0</v>
      </c>
      <c r="CL65" s="31">
        <v>0</v>
      </c>
      <c r="CM65" s="31">
        <v>0</v>
      </c>
      <c r="CN65" s="31">
        <v>0</v>
      </c>
      <c r="CO65" s="31">
        <v>0</v>
      </c>
      <c r="CP65" s="31">
        <v>0</v>
      </c>
      <c r="CQ65" s="31">
        <v>0</v>
      </c>
      <c r="CR65" s="31">
        <v>0</v>
      </c>
      <c r="CS65" s="31">
        <v>0</v>
      </c>
      <c r="CT65" s="31">
        <v>0</v>
      </c>
      <c r="CU65" s="31">
        <v>2.8421709430404007E-13</v>
      </c>
      <c r="CV65" s="31">
        <v>0</v>
      </c>
      <c r="CW65" s="31">
        <v>0</v>
      </c>
      <c r="CX65" s="31">
        <v>0</v>
      </c>
      <c r="CY65" s="31">
        <v>0</v>
      </c>
      <c r="CZ65" s="32">
        <v>4640.6057400523341</v>
      </c>
      <c r="DB65" s="30">
        <v>2075</v>
      </c>
      <c r="DC65" s="31">
        <v>0</v>
      </c>
      <c r="DD65" s="31">
        <v>0</v>
      </c>
      <c r="DE65" s="31">
        <v>0.67570487245322841</v>
      </c>
      <c r="DF65" s="31">
        <v>6.2952735990397662E-2</v>
      </c>
      <c r="DG65" s="31">
        <v>0</v>
      </c>
      <c r="DH65" s="31">
        <v>0</v>
      </c>
      <c r="DI65" s="31">
        <v>0</v>
      </c>
      <c r="DJ65" s="31">
        <v>0</v>
      </c>
      <c r="DK65" s="31">
        <v>0</v>
      </c>
      <c r="DL65" s="31">
        <v>0</v>
      </c>
      <c r="DM65" s="31"/>
      <c r="DN65" s="31"/>
      <c r="DO65" s="31">
        <v>0</v>
      </c>
      <c r="DP65" s="31"/>
      <c r="DQ65" s="31"/>
      <c r="DR65" s="31"/>
      <c r="DS65" s="31"/>
      <c r="DT65" s="31"/>
      <c r="DU65" s="31"/>
      <c r="DV65" s="31">
        <v>0</v>
      </c>
      <c r="DW65" s="33">
        <v>0.73865760844362605</v>
      </c>
    </row>
    <row r="66" spans="1:127" x14ac:dyDescent="0.2">
      <c r="A66" s="36">
        <v>2076</v>
      </c>
      <c r="B66" s="28">
        <v>0</v>
      </c>
      <c r="C66" s="28">
        <v>0</v>
      </c>
      <c r="D66" s="28">
        <v>12102010.873126226</v>
      </c>
      <c r="E66" s="28">
        <v>694598.32013268583</v>
      </c>
      <c r="F66" s="28">
        <v>0</v>
      </c>
      <c r="G66" s="28">
        <v>0</v>
      </c>
      <c r="H66" s="28">
        <v>0</v>
      </c>
      <c r="I66" s="28">
        <v>0</v>
      </c>
      <c r="J66" s="28">
        <v>0</v>
      </c>
      <c r="K66" s="28">
        <v>0</v>
      </c>
      <c r="L66" s="28">
        <v>0</v>
      </c>
      <c r="M66" s="28">
        <v>0</v>
      </c>
      <c r="N66" s="28">
        <v>0</v>
      </c>
      <c r="O66" s="28">
        <v>0</v>
      </c>
      <c r="P66" s="28">
        <v>0</v>
      </c>
      <c r="Q66" s="28">
        <v>0</v>
      </c>
      <c r="R66" s="28">
        <v>0</v>
      </c>
      <c r="S66" s="28">
        <v>0</v>
      </c>
      <c r="T66" s="28">
        <v>0</v>
      </c>
      <c r="U66" s="28">
        <v>0</v>
      </c>
      <c r="V66" s="28">
        <v>0</v>
      </c>
      <c r="W66" s="28">
        <v>0</v>
      </c>
      <c r="X66" s="28">
        <v>0</v>
      </c>
      <c r="Y66" s="28">
        <v>0</v>
      </c>
      <c r="Z66" s="28">
        <v>0</v>
      </c>
      <c r="AA66" s="28">
        <v>6.1995276627452535E-8</v>
      </c>
      <c r="AB66" s="28">
        <v>0</v>
      </c>
      <c r="AC66" s="28">
        <v>0</v>
      </c>
      <c r="AD66" s="28">
        <v>0</v>
      </c>
      <c r="AE66" s="28">
        <v>0</v>
      </c>
      <c r="AF66" s="28">
        <v>12796609.193258973</v>
      </c>
      <c r="AH66" s="36">
        <v>2076</v>
      </c>
      <c r="AI66" s="29">
        <v>0</v>
      </c>
      <c r="AJ66" s="29">
        <v>0</v>
      </c>
      <c r="AK66" s="29">
        <v>0</v>
      </c>
      <c r="AL66" s="29">
        <v>25899.902304425352</v>
      </c>
      <c r="AM66" s="29">
        <v>16238.931633840895</v>
      </c>
      <c r="AN66" s="29">
        <v>0</v>
      </c>
      <c r="AO66" s="29">
        <v>701780.90071499883</v>
      </c>
      <c r="AP66" s="29">
        <v>1517.1093671900451</v>
      </c>
      <c r="AQ66" s="29">
        <v>0</v>
      </c>
      <c r="AR66" s="29">
        <v>0</v>
      </c>
      <c r="AS66" s="28">
        <v>745436.84402045514</v>
      </c>
      <c r="AU66" s="30">
        <v>2076</v>
      </c>
      <c r="AV66" s="31">
        <v>0</v>
      </c>
      <c r="AW66" s="31">
        <v>649.04849680542952</v>
      </c>
      <c r="AX66" s="31">
        <v>33.10741109323839</v>
      </c>
      <c r="AY66" s="31">
        <v>83.264429847149984</v>
      </c>
      <c r="AZ66" s="31">
        <v>0</v>
      </c>
      <c r="BA66" s="31">
        <v>0</v>
      </c>
      <c r="BB66" s="31">
        <v>0</v>
      </c>
      <c r="BC66" s="31">
        <v>0</v>
      </c>
      <c r="BD66" s="31">
        <v>0</v>
      </c>
      <c r="BE66" s="31">
        <v>0</v>
      </c>
      <c r="BF66" s="31">
        <v>765.42033774581796</v>
      </c>
      <c r="BH66" s="30">
        <v>2076</v>
      </c>
      <c r="BI66" s="31">
        <v>0</v>
      </c>
      <c r="BJ66" s="31">
        <v>4888.3505479947798</v>
      </c>
      <c r="BK66" s="31">
        <v>44.795846104784943</v>
      </c>
      <c r="BL66" s="31">
        <v>2.7016971041386455</v>
      </c>
      <c r="BM66" s="31">
        <v>0</v>
      </c>
      <c r="BN66" s="31">
        <v>0</v>
      </c>
      <c r="BO66" s="31">
        <v>0</v>
      </c>
      <c r="BP66" s="31">
        <v>0</v>
      </c>
      <c r="BQ66" s="31">
        <v>0</v>
      </c>
      <c r="BR66" s="31">
        <v>0</v>
      </c>
      <c r="BS66" s="31">
        <v>0</v>
      </c>
      <c r="BT66" s="31">
        <v>0</v>
      </c>
      <c r="BU66" s="31">
        <v>0</v>
      </c>
      <c r="BV66" s="31">
        <v>0</v>
      </c>
      <c r="BW66" s="31">
        <v>0</v>
      </c>
      <c r="BX66" s="31">
        <v>2.8421709430404007E-13</v>
      </c>
      <c r="BY66" s="31">
        <v>0</v>
      </c>
      <c r="BZ66" s="31">
        <v>0</v>
      </c>
      <c r="CA66" s="31">
        <v>0</v>
      </c>
      <c r="CB66" s="31">
        <v>0</v>
      </c>
      <c r="CC66" s="32">
        <v>4935.848091203703</v>
      </c>
      <c r="CD66" s="9">
        <v>4935.848091203703</v>
      </c>
      <c r="CE66" s="30">
        <v>2076</v>
      </c>
      <c r="CF66" s="31">
        <v>0</v>
      </c>
      <c r="CG66" s="31">
        <v>4596.7604378068909</v>
      </c>
      <c r="CH66" s="31">
        <v>41.651119909802965</v>
      </c>
      <c r="CI66" s="31">
        <v>2.2937953920516674</v>
      </c>
      <c r="CJ66" s="31">
        <v>0</v>
      </c>
      <c r="CK66" s="31">
        <v>0</v>
      </c>
      <c r="CL66" s="31">
        <v>0</v>
      </c>
      <c r="CM66" s="31">
        <v>0</v>
      </c>
      <c r="CN66" s="31">
        <v>0</v>
      </c>
      <c r="CO66" s="31">
        <v>0</v>
      </c>
      <c r="CP66" s="31">
        <v>0</v>
      </c>
      <c r="CQ66" s="31">
        <v>0</v>
      </c>
      <c r="CR66" s="31">
        <v>0</v>
      </c>
      <c r="CS66" s="31">
        <v>0</v>
      </c>
      <c r="CT66" s="31">
        <v>0</v>
      </c>
      <c r="CU66" s="31">
        <v>2.8421709430404007E-13</v>
      </c>
      <c r="CV66" s="31">
        <v>0</v>
      </c>
      <c r="CW66" s="31">
        <v>0</v>
      </c>
      <c r="CX66" s="31">
        <v>0</v>
      </c>
      <c r="CY66" s="31">
        <v>0</v>
      </c>
      <c r="CZ66" s="32">
        <v>4640.7053531087458</v>
      </c>
      <c r="DB66" s="30">
        <v>2076</v>
      </c>
      <c r="DC66" s="31">
        <v>0</v>
      </c>
      <c r="DD66" s="31">
        <v>0</v>
      </c>
      <c r="DE66" s="31">
        <v>0.70178090071499888</v>
      </c>
      <c r="DF66" s="31">
        <v>4.3655943305456288E-2</v>
      </c>
      <c r="DG66" s="31">
        <v>0</v>
      </c>
      <c r="DH66" s="31">
        <v>0</v>
      </c>
      <c r="DI66" s="31">
        <v>0</v>
      </c>
      <c r="DJ66" s="31">
        <v>0</v>
      </c>
      <c r="DK66" s="31">
        <v>0</v>
      </c>
      <c r="DL66" s="31">
        <v>0</v>
      </c>
      <c r="DM66" s="31"/>
      <c r="DN66" s="31"/>
      <c r="DO66" s="31">
        <v>0</v>
      </c>
      <c r="DP66" s="31"/>
      <c r="DQ66" s="31"/>
      <c r="DR66" s="31"/>
      <c r="DS66" s="31"/>
      <c r="DT66" s="31"/>
      <c r="DU66" s="31"/>
      <c r="DV66" s="31">
        <v>0</v>
      </c>
      <c r="DW66" s="33">
        <v>0.74543684402045518</v>
      </c>
    </row>
    <row r="67" spans="1:127" x14ac:dyDescent="0.2">
      <c r="A67" s="36">
        <v>2077</v>
      </c>
      <c r="B67" s="28">
        <v>0</v>
      </c>
      <c r="C67" s="28">
        <v>0</v>
      </c>
      <c r="D67" s="28">
        <v>12039827.641812086</v>
      </c>
      <c r="E67" s="28">
        <v>964728.42857193411</v>
      </c>
      <c r="F67" s="28">
        <v>0</v>
      </c>
      <c r="G67" s="28">
        <v>0</v>
      </c>
      <c r="H67" s="28">
        <v>0</v>
      </c>
      <c r="I67" s="28">
        <v>0</v>
      </c>
      <c r="J67" s="28">
        <v>0</v>
      </c>
      <c r="K67" s="28">
        <v>0</v>
      </c>
      <c r="L67" s="28">
        <v>0</v>
      </c>
      <c r="M67" s="28">
        <v>0</v>
      </c>
      <c r="N67" s="28">
        <v>0</v>
      </c>
      <c r="O67" s="28">
        <v>0</v>
      </c>
      <c r="P67" s="28">
        <v>0</v>
      </c>
      <c r="Q67" s="28">
        <v>0</v>
      </c>
      <c r="R67" s="28">
        <v>0</v>
      </c>
      <c r="S67" s="28">
        <v>0</v>
      </c>
      <c r="T67" s="28">
        <v>0</v>
      </c>
      <c r="U67" s="28">
        <v>0</v>
      </c>
      <c r="V67" s="28">
        <v>0</v>
      </c>
      <c r="W67" s="28">
        <v>0</v>
      </c>
      <c r="X67" s="28">
        <v>0</v>
      </c>
      <c r="Y67" s="28">
        <v>0</v>
      </c>
      <c r="Z67" s="28">
        <v>0</v>
      </c>
      <c r="AA67" s="28">
        <v>6.3280506011391062E-8</v>
      </c>
      <c r="AB67" s="28">
        <v>0</v>
      </c>
      <c r="AC67" s="28">
        <v>0</v>
      </c>
      <c r="AD67" s="28">
        <v>0</v>
      </c>
      <c r="AE67" s="28">
        <v>0</v>
      </c>
      <c r="AF67" s="28">
        <v>13004556.070384083</v>
      </c>
      <c r="AH67" s="36">
        <v>2077</v>
      </c>
      <c r="AI67" s="29">
        <v>0</v>
      </c>
      <c r="AJ67" s="29">
        <v>0</v>
      </c>
      <c r="AK67" s="29">
        <v>0</v>
      </c>
      <c r="AL67" s="29">
        <v>35619.734314535672</v>
      </c>
      <c r="AM67" s="29">
        <v>22333.151050167828</v>
      </c>
      <c r="AN67" s="29">
        <v>0</v>
      </c>
      <c r="AO67" s="29">
        <v>693337.91877728573</v>
      </c>
      <c r="AP67" s="29">
        <v>2086.45700474976</v>
      </c>
      <c r="AQ67" s="29">
        <v>0</v>
      </c>
      <c r="AR67" s="29">
        <v>0</v>
      </c>
      <c r="AS67" s="28">
        <v>753377.26114673901</v>
      </c>
      <c r="AU67" s="30">
        <v>2077</v>
      </c>
      <c r="AV67" s="31">
        <v>0</v>
      </c>
      <c r="AW67" s="31">
        <v>649.04849680542952</v>
      </c>
      <c r="AX67" s="31">
        <v>33.259471418748682</v>
      </c>
      <c r="AY67" s="31">
        <v>83.14412123121717</v>
      </c>
      <c r="AZ67" s="31">
        <v>0</v>
      </c>
      <c r="BA67" s="31">
        <v>0</v>
      </c>
      <c r="BB67" s="31">
        <v>0</v>
      </c>
      <c r="BC67" s="31">
        <v>0</v>
      </c>
      <c r="BD67" s="31">
        <v>0</v>
      </c>
      <c r="BE67" s="31">
        <v>0</v>
      </c>
      <c r="BF67" s="31">
        <v>765.45208945539537</v>
      </c>
      <c r="BH67" s="30">
        <v>2077</v>
      </c>
      <c r="BI67" s="31">
        <v>0</v>
      </c>
      <c r="BJ67" s="31">
        <v>4888.3505479947798</v>
      </c>
      <c r="BK67" s="31">
        <v>43.818729185235476</v>
      </c>
      <c r="BL67" s="31">
        <v>3.6788140236881191</v>
      </c>
      <c r="BM67" s="31">
        <v>0</v>
      </c>
      <c r="BN67" s="31">
        <v>0</v>
      </c>
      <c r="BO67" s="31">
        <v>0</v>
      </c>
      <c r="BP67" s="31">
        <v>0</v>
      </c>
      <c r="BQ67" s="31">
        <v>0</v>
      </c>
      <c r="BR67" s="31">
        <v>0</v>
      </c>
      <c r="BS67" s="31">
        <v>0</v>
      </c>
      <c r="BT67" s="31">
        <v>0</v>
      </c>
      <c r="BU67" s="31">
        <v>0</v>
      </c>
      <c r="BV67" s="31">
        <v>0</v>
      </c>
      <c r="BW67" s="31">
        <v>0</v>
      </c>
      <c r="BX67" s="31">
        <v>2.8421709430404007E-13</v>
      </c>
      <c r="BY67" s="31">
        <v>0</v>
      </c>
      <c r="BZ67" s="31">
        <v>0</v>
      </c>
      <c r="CA67" s="31">
        <v>0</v>
      </c>
      <c r="CB67" s="31">
        <v>0</v>
      </c>
      <c r="CC67" s="32">
        <v>4935.848091203703</v>
      </c>
      <c r="CD67" s="9">
        <v>4935.848091203703</v>
      </c>
      <c r="CE67" s="30">
        <v>2077</v>
      </c>
      <c r="CF67" s="31">
        <v>0</v>
      </c>
      <c r="CG67" s="31">
        <v>4596.7604378068909</v>
      </c>
      <c r="CH67" s="31">
        <v>40.74259785874375</v>
      </c>
      <c r="CI67" s="31">
        <v>3.1233873859598353</v>
      </c>
      <c r="CJ67" s="31">
        <v>0</v>
      </c>
      <c r="CK67" s="31">
        <v>0</v>
      </c>
      <c r="CL67" s="31">
        <v>0</v>
      </c>
      <c r="CM67" s="31">
        <v>0</v>
      </c>
      <c r="CN67" s="31">
        <v>0</v>
      </c>
      <c r="CO67" s="31">
        <v>0</v>
      </c>
      <c r="CP67" s="31">
        <v>0</v>
      </c>
      <c r="CQ67" s="31">
        <v>0</v>
      </c>
      <c r="CR67" s="31">
        <v>0</v>
      </c>
      <c r="CS67" s="31">
        <v>0</v>
      </c>
      <c r="CT67" s="31">
        <v>0</v>
      </c>
      <c r="CU67" s="31">
        <v>2.8421709430404007E-13</v>
      </c>
      <c r="CV67" s="31">
        <v>0</v>
      </c>
      <c r="CW67" s="31">
        <v>0</v>
      </c>
      <c r="CX67" s="31">
        <v>0</v>
      </c>
      <c r="CY67" s="31">
        <v>0</v>
      </c>
      <c r="CZ67" s="32">
        <v>4640.6264230515944</v>
      </c>
      <c r="DB67" s="30">
        <v>2077</v>
      </c>
      <c r="DC67" s="31">
        <v>0</v>
      </c>
      <c r="DD67" s="31">
        <v>0</v>
      </c>
      <c r="DE67" s="31">
        <v>0.69333791877728568</v>
      </c>
      <c r="DF67" s="31">
        <v>6.0039342369453262E-2</v>
      </c>
      <c r="DG67" s="31">
        <v>0</v>
      </c>
      <c r="DH67" s="31">
        <v>0</v>
      </c>
      <c r="DI67" s="31">
        <v>0</v>
      </c>
      <c r="DJ67" s="31">
        <v>0</v>
      </c>
      <c r="DK67" s="31">
        <v>0</v>
      </c>
      <c r="DL67" s="31">
        <v>0</v>
      </c>
      <c r="DM67" s="31"/>
      <c r="DN67" s="31"/>
      <c r="DO67" s="31">
        <v>0</v>
      </c>
      <c r="DP67" s="31"/>
      <c r="DQ67" s="31"/>
      <c r="DR67" s="31"/>
      <c r="DS67" s="31"/>
      <c r="DT67" s="31"/>
      <c r="DU67" s="31"/>
      <c r="DV67" s="31">
        <v>0</v>
      </c>
      <c r="DW67" s="33">
        <v>0.75337726114673897</v>
      </c>
    </row>
    <row r="68" spans="1:127" x14ac:dyDescent="0.2">
      <c r="A68" s="36">
        <v>2078</v>
      </c>
      <c r="B68" s="28">
        <v>0</v>
      </c>
      <c r="C68" s="28">
        <v>0</v>
      </c>
      <c r="D68" s="28">
        <v>11966444.193865132</v>
      </c>
      <c r="E68" s="28">
        <v>1248647.2395857852</v>
      </c>
      <c r="F68" s="28">
        <v>0</v>
      </c>
      <c r="G68" s="28">
        <v>0</v>
      </c>
      <c r="H68" s="28">
        <v>0</v>
      </c>
      <c r="I68" s="28">
        <v>0</v>
      </c>
      <c r="J68" s="28">
        <v>0</v>
      </c>
      <c r="K68" s="28">
        <v>0</v>
      </c>
      <c r="L68" s="28">
        <v>0</v>
      </c>
      <c r="M68" s="28">
        <v>0</v>
      </c>
      <c r="N68" s="28">
        <v>0</v>
      </c>
      <c r="O68" s="28">
        <v>0</v>
      </c>
      <c r="P68" s="28">
        <v>0</v>
      </c>
      <c r="Q68" s="28">
        <v>0</v>
      </c>
      <c r="R68" s="28">
        <v>0</v>
      </c>
      <c r="S68" s="28">
        <v>0</v>
      </c>
      <c r="T68" s="28">
        <v>0</v>
      </c>
      <c r="U68" s="28">
        <v>0</v>
      </c>
      <c r="V68" s="28">
        <v>0</v>
      </c>
      <c r="W68" s="28">
        <v>0</v>
      </c>
      <c r="X68" s="28">
        <v>0</v>
      </c>
      <c r="Y68" s="28">
        <v>0</v>
      </c>
      <c r="Z68" s="28">
        <v>0</v>
      </c>
      <c r="AA68" s="28">
        <v>6.4591893221522299E-8</v>
      </c>
      <c r="AB68" s="28">
        <v>0</v>
      </c>
      <c r="AC68" s="28">
        <v>0</v>
      </c>
      <c r="AD68" s="28">
        <v>0</v>
      </c>
      <c r="AE68" s="28">
        <v>0</v>
      </c>
      <c r="AF68" s="28">
        <v>13215091.433450982</v>
      </c>
      <c r="AH68" s="36">
        <v>2078</v>
      </c>
      <c r="AI68" s="29">
        <v>0</v>
      </c>
      <c r="AJ68" s="29">
        <v>0</v>
      </c>
      <c r="AK68" s="29">
        <v>0</v>
      </c>
      <c r="AL68" s="29">
        <v>45650.607644635369</v>
      </c>
      <c r="AM68" s="29">
        <v>28622.389685920327</v>
      </c>
      <c r="AN68" s="29">
        <v>0</v>
      </c>
      <c r="AO68" s="29">
        <v>684461.04710257333</v>
      </c>
      <c r="AP68" s="29">
        <v>2674.0241589158541</v>
      </c>
      <c r="AQ68" s="29">
        <v>0</v>
      </c>
      <c r="AR68" s="29">
        <v>0</v>
      </c>
      <c r="AS68" s="28">
        <v>761408.06859204487</v>
      </c>
      <c r="AU68" s="30">
        <v>2078</v>
      </c>
      <c r="AV68" s="31">
        <v>0</v>
      </c>
      <c r="AW68" s="31">
        <v>649.04849680542952</v>
      </c>
      <c r="AX68" s="31">
        <v>33.41153174425893</v>
      </c>
      <c r="AY68" s="31">
        <v>83.023812615284371</v>
      </c>
      <c r="AZ68" s="31">
        <v>0</v>
      </c>
      <c r="BA68" s="31">
        <v>0</v>
      </c>
      <c r="BB68" s="31">
        <v>0</v>
      </c>
      <c r="BC68" s="31">
        <v>0</v>
      </c>
      <c r="BD68" s="31">
        <v>0</v>
      </c>
      <c r="BE68" s="31">
        <v>0</v>
      </c>
      <c r="BF68" s="31">
        <v>765.48384116497277</v>
      </c>
      <c r="BH68" s="30">
        <v>2078</v>
      </c>
      <c r="BI68" s="31">
        <v>0</v>
      </c>
      <c r="BJ68" s="31">
        <v>4888.3505479947798</v>
      </c>
      <c r="BK68" s="31">
        <v>42.829419609208223</v>
      </c>
      <c r="BL68" s="31">
        <v>4.6681235997153863</v>
      </c>
      <c r="BM68" s="31">
        <v>0</v>
      </c>
      <c r="BN68" s="31">
        <v>0</v>
      </c>
      <c r="BO68" s="31">
        <v>0</v>
      </c>
      <c r="BP68" s="31">
        <v>0</v>
      </c>
      <c r="BQ68" s="31">
        <v>0</v>
      </c>
      <c r="BR68" s="31">
        <v>0</v>
      </c>
      <c r="BS68" s="31">
        <v>0</v>
      </c>
      <c r="BT68" s="31">
        <v>0</v>
      </c>
      <c r="BU68" s="31">
        <v>0</v>
      </c>
      <c r="BV68" s="31">
        <v>0</v>
      </c>
      <c r="BW68" s="31">
        <v>0</v>
      </c>
      <c r="BX68" s="31">
        <v>2.8421709430404007E-13</v>
      </c>
      <c r="BY68" s="31">
        <v>0</v>
      </c>
      <c r="BZ68" s="31">
        <v>0</v>
      </c>
      <c r="CA68" s="31">
        <v>0</v>
      </c>
      <c r="CB68" s="31">
        <v>0</v>
      </c>
      <c r="CC68" s="32">
        <v>4935.8480912037039</v>
      </c>
      <c r="CD68" s="9">
        <v>4935.8480912037039</v>
      </c>
      <c r="CE68" s="30">
        <v>2078</v>
      </c>
      <c r="CF68" s="31">
        <v>0</v>
      </c>
      <c r="CG68" s="31">
        <v>4596.7604378068909</v>
      </c>
      <c r="CH68" s="31">
        <v>39.822739091423223</v>
      </c>
      <c r="CI68" s="31">
        <v>3.9633311914026081</v>
      </c>
      <c r="CJ68" s="31">
        <v>0</v>
      </c>
      <c r="CK68" s="31">
        <v>0</v>
      </c>
      <c r="CL68" s="31">
        <v>0</v>
      </c>
      <c r="CM68" s="31">
        <v>0</v>
      </c>
      <c r="CN68" s="31">
        <v>0</v>
      </c>
      <c r="CO68" s="31">
        <v>0</v>
      </c>
      <c r="CP68" s="31">
        <v>0</v>
      </c>
      <c r="CQ68" s="31">
        <v>0</v>
      </c>
      <c r="CR68" s="31">
        <v>0</v>
      </c>
      <c r="CS68" s="31">
        <v>0</v>
      </c>
      <c r="CT68" s="31">
        <v>0</v>
      </c>
      <c r="CU68" s="31">
        <v>2.8421709430404007E-13</v>
      </c>
      <c r="CV68" s="31">
        <v>0</v>
      </c>
      <c r="CW68" s="31">
        <v>0</v>
      </c>
      <c r="CX68" s="31">
        <v>0</v>
      </c>
      <c r="CY68" s="31">
        <v>0</v>
      </c>
      <c r="CZ68" s="32">
        <v>4640.5465080897166</v>
      </c>
      <c r="DB68" s="30">
        <v>2078</v>
      </c>
      <c r="DC68" s="31">
        <v>0</v>
      </c>
      <c r="DD68" s="31">
        <v>0</v>
      </c>
      <c r="DE68" s="31">
        <v>0.68446104710257327</v>
      </c>
      <c r="DF68" s="31">
        <v>7.6947021489471551E-2</v>
      </c>
      <c r="DG68" s="31">
        <v>0</v>
      </c>
      <c r="DH68" s="31">
        <v>0</v>
      </c>
      <c r="DI68" s="31">
        <v>0</v>
      </c>
      <c r="DJ68" s="31">
        <v>0</v>
      </c>
      <c r="DK68" s="31">
        <v>0</v>
      </c>
      <c r="DL68" s="31">
        <v>0</v>
      </c>
      <c r="DM68" s="31"/>
      <c r="DN68" s="31"/>
      <c r="DO68" s="31">
        <v>0</v>
      </c>
      <c r="DP68" s="31"/>
      <c r="DQ68" s="31"/>
      <c r="DR68" s="31"/>
      <c r="DS68" s="31"/>
      <c r="DT68" s="31"/>
      <c r="DU68" s="31"/>
      <c r="DV68" s="31">
        <v>0</v>
      </c>
      <c r="DW68" s="33">
        <v>0.7614080685920448</v>
      </c>
    </row>
    <row r="69" spans="1:127" x14ac:dyDescent="0.2">
      <c r="A69" s="36">
        <v>2079</v>
      </c>
      <c r="B69" s="28">
        <v>0</v>
      </c>
      <c r="C69" s="28">
        <v>0</v>
      </c>
      <c r="D69" s="28">
        <v>12609176.697065035</v>
      </c>
      <c r="E69" s="28">
        <v>933845.60644236859</v>
      </c>
      <c r="F69" s="28">
        <v>0</v>
      </c>
      <c r="G69" s="28">
        <v>0</v>
      </c>
      <c r="H69" s="28">
        <v>0</v>
      </c>
      <c r="I69" s="28">
        <v>0</v>
      </c>
      <c r="J69" s="28">
        <v>0</v>
      </c>
      <c r="K69" s="28">
        <v>0</v>
      </c>
      <c r="L69" s="28">
        <v>0</v>
      </c>
      <c r="M69" s="28">
        <v>0</v>
      </c>
      <c r="N69" s="28">
        <v>0</v>
      </c>
      <c r="O69" s="28">
        <v>0</v>
      </c>
      <c r="P69" s="28">
        <v>0</v>
      </c>
      <c r="Q69" s="28">
        <v>0</v>
      </c>
      <c r="R69" s="28">
        <v>0</v>
      </c>
      <c r="S69" s="28">
        <v>0</v>
      </c>
      <c r="T69" s="28">
        <v>0</v>
      </c>
      <c r="U69" s="28">
        <v>0</v>
      </c>
      <c r="V69" s="28">
        <v>0</v>
      </c>
      <c r="W69" s="28">
        <v>0</v>
      </c>
      <c r="X69" s="28">
        <v>0</v>
      </c>
      <c r="Y69" s="28">
        <v>0</v>
      </c>
      <c r="Z69" s="28">
        <v>0</v>
      </c>
      <c r="AA69" s="28">
        <v>6.592996594675513E-8</v>
      </c>
      <c r="AB69" s="28">
        <v>0</v>
      </c>
      <c r="AC69" s="28">
        <v>0</v>
      </c>
      <c r="AD69" s="28">
        <v>0</v>
      </c>
      <c r="AE69" s="28">
        <v>0</v>
      </c>
      <c r="AF69" s="28">
        <v>13543022.303507468</v>
      </c>
      <c r="AH69" s="36">
        <v>2079</v>
      </c>
      <c r="AI69" s="29">
        <v>0</v>
      </c>
      <c r="AJ69" s="29">
        <v>0</v>
      </c>
      <c r="AK69" s="29">
        <v>0</v>
      </c>
      <c r="AL69" s="29">
        <v>33806.723623193422</v>
      </c>
      <c r="AM69" s="29">
        <v>21196.414844676474</v>
      </c>
      <c r="AN69" s="29">
        <v>0</v>
      </c>
      <c r="AO69" s="29">
        <v>711406.82203804969</v>
      </c>
      <c r="AP69" s="29">
        <v>1980.2583222095154</v>
      </c>
      <c r="AQ69" s="29">
        <v>0</v>
      </c>
      <c r="AR69" s="29">
        <v>0</v>
      </c>
      <c r="AS69" s="28">
        <v>768390.218828129</v>
      </c>
      <c r="AU69" s="30">
        <v>2079</v>
      </c>
      <c r="AV69" s="31">
        <v>0</v>
      </c>
      <c r="AW69" s="31">
        <v>649.04849680542952</v>
      </c>
      <c r="AX69" s="31">
        <v>33.563592069769115</v>
      </c>
      <c r="AY69" s="31">
        <v>82.903503999351656</v>
      </c>
      <c r="AZ69" s="31">
        <v>0</v>
      </c>
      <c r="BA69" s="31">
        <v>0</v>
      </c>
      <c r="BB69" s="31">
        <v>0</v>
      </c>
      <c r="BC69" s="31">
        <v>0</v>
      </c>
      <c r="BD69" s="31">
        <v>0</v>
      </c>
      <c r="BE69" s="31">
        <v>0</v>
      </c>
      <c r="BF69" s="31">
        <v>765.51559287455029</v>
      </c>
      <c r="BH69" s="30">
        <v>2079</v>
      </c>
      <c r="BI69" s="31">
        <v>0</v>
      </c>
      <c r="BJ69" s="31">
        <v>4888.3505479947798</v>
      </c>
      <c r="BK69" s="31">
        <v>44.07477497126817</v>
      </c>
      <c r="BL69" s="31">
        <v>3.4227682376554185</v>
      </c>
      <c r="BM69" s="31">
        <v>0</v>
      </c>
      <c r="BN69" s="31">
        <v>0</v>
      </c>
      <c r="BO69" s="31">
        <v>0</v>
      </c>
      <c r="BP69" s="31">
        <v>0</v>
      </c>
      <c r="BQ69" s="31">
        <v>0</v>
      </c>
      <c r="BR69" s="31">
        <v>0</v>
      </c>
      <c r="BS69" s="31">
        <v>0</v>
      </c>
      <c r="BT69" s="31">
        <v>0</v>
      </c>
      <c r="BU69" s="31">
        <v>0</v>
      </c>
      <c r="BV69" s="31">
        <v>0</v>
      </c>
      <c r="BW69" s="31">
        <v>0</v>
      </c>
      <c r="BX69" s="31">
        <v>2.8421709430404007E-13</v>
      </c>
      <c r="BY69" s="31">
        <v>0</v>
      </c>
      <c r="BZ69" s="31">
        <v>0</v>
      </c>
      <c r="CA69" s="31">
        <v>0</v>
      </c>
      <c r="CB69" s="31">
        <v>0</v>
      </c>
      <c r="CC69" s="32">
        <v>4935.848091203703</v>
      </c>
      <c r="CE69" s="30">
        <v>2079</v>
      </c>
      <c r="CF69" s="31">
        <v>0</v>
      </c>
      <c r="CG69" s="31">
        <v>4596.7604378068909</v>
      </c>
      <c r="CH69" s="31">
        <v>40.980668900230526</v>
      </c>
      <c r="CI69" s="31">
        <v>2.9059993437339453</v>
      </c>
      <c r="CJ69" s="31">
        <v>0</v>
      </c>
      <c r="CK69" s="31">
        <v>0</v>
      </c>
      <c r="CL69" s="31">
        <v>0</v>
      </c>
      <c r="CM69" s="31">
        <v>0</v>
      </c>
      <c r="CN69" s="31">
        <v>0</v>
      </c>
      <c r="CO69" s="31">
        <v>0</v>
      </c>
      <c r="CP69" s="31">
        <v>0</v>
      </c>
      <c r="CQ69" s="31">
        <v>0</v>
      </c>
      <c r="CR69" s="31">
        <v>0</v>
      </c>
      <c r="CS69" s="31">
        <v>0</v>
      </c>
      <c r="CT69" s="31">
        <v>0</v>
      </c>
      <c r="CU69" s="31">
        <v>2.8421709430404007E-13</v>
      </c>
      <c r="CV69" s="31">
        <v>0</v>
      </c>
      <c r="CW69" s="31">
        <v>0</v>
      </c>
      <c r="CX69" s="31">
        <v>0</v>
      </c>
      <c r="CY69" s="31">
        <v>0</v>
      </c>
      <c r="CZ69" s="32">
        <v>4640.6471060508557</v>
      </c>
      <c r="DB69" s="30">
        <v>2079</v>
      </c>
      <c r="DC69" s="31">
        <v>0</v>
      </c>
      <c r="DD69" s="31">
        <v>0</v>
      </c>
      <c r="DE69" s="31">
        <v>0.71140682203804972</v>
      </c>
      <c r="DF69" s="31">
        <v>5.698339679007941E-2</v>
      </c>
      <c r="DG69" s="31">
        <v>0</v>
      </c>
      <c r="DH69" s="31">
        <v>0</v>
      </c>
      <c r="DI69" s="31">
        <v>0</v>
      </c>
      <c r="DJ69" s="31">
        <v>0</v>
      </c>
      <c r="DK69" s="31">
        <v>0</v>
      </c>
      <c r="DL69" s="31">
        <v>0</v>
      </c>
      <c r="DM69" s="31"/>
      <c r="DN69" s="31"/>
      <c r="DO69" s="31">
        <v>0</v>
      </c>
      <c r="DP69" s="31"/>
      <c r="DQ69" s="31"/>
      <c r="DR69" s="31"/>
      <c r="DS69" s="31"/>
      <c r="DT69" s="31"/>
      <c r="DU69" s="31"/>
      <c r="DV69" s="31">
        <v>0</v>
      </c>
      <c r="DW69" s="33">
        <v>0.76839021882812908</v>
      </c>
    </row>
    <row r="70" spans="1:127" x14ac:dyDescent="0.2">
      <c r="A70" s="36">
        <v>2080</v>
      </c>
      <c r="B70" s="28">
        <v>0</v>
      </c>
      <c r="C70" s="28">
        <v>0</v>
      </c>
      <c r="D70" s="28">
        <v>13276860.437900811</v>
      </c>
      <c r="E70" s="28">
        <v>602559.3534746978</v>
      </c>
      <c r="F70" s="28">
        <v>0</v>
      </c>
      <c r="G70" s="28">
        <v>0</v>
      </c>
      <c r="H70" s="28">
        <v>0</v>
      </c>
      <c r="I70" s="28">
        <v>0</v>
      </c>
      <c r="J70" s="28">
        <v>0</v>
      </c>
      <c r="K70" s="28">
        <v>0</v>
      </c>
      <c r="L70" s="28">
        <v>0</v>
      </c>
      <c r="M70" s="28">
        <v>0</v>
      </c>
      <c r="N70" s="28">
        <v>0</v>
      </c>
      <c r="O70" s="28">
        <v>0</v>
      </c>
      <c r="P70" s="28">
        <v>0</v>
      </c>
      <c r="Q70" s="28">
        <v>0</v>
      </c>
      <c r="R70" s="28">
        <v>0</v>
      </c>
      <c r="S70" s="28">
        <v>0</v>
      </c>
      <c r="T70" s="28">
        <v>0</v>
      </c>
      <c r="U70" s="28">
        <v>0</v>
      </c>
      <c r="V70" s="28">
        <v>0</v>
      </c>
      <c r="W70" s="28">
        <v>0</v>
      </c>
      <c r="X70" s="28">
        <v>0</v>
      </c>
      <c r="Y70" s="28">
        <v>0</v>
      </c>
      <c r="Z70" s="28">
        <v>0</v>
      </c>
      <c r="AA70" s="28">
        <v>6.729526247510068E-8</v>
      </c>
      <c r="AB70" s="28">
        <v>0</v>
      </c>
      <c r="AC70" s="28">
        <v>0</v>
      </c>
      <c r="AD70" s="28">
        <v>0</v>
      </c>
      <c r="AE70" s="28">
        <v>0</v>
      </c>
      <c r="AF70" s="28">
        <v>13879419.791375576</v>
      </c>
      <c r="AH70" s="36">
        <v>2080</v>
      </c>
      <c r="AI70" s="29">
        <v>0</v>
      </c>
      <c r="AJ70" s="29">
        <v>0</v>
      </c>
      <c r="AK70" s="29">
        <v>0</v>
      </c>
      <c r="AL70" s="29">
        <v>21599.765573674318</v>
      </c>
      <c r="AM70" s="29">
        <v>13542.79689301978</v>
      </c>
      <c r="AN70" s="29">
        <v>0</v>
      </c>
      <c r="AO70" s="29">
        <v>739021.83490106161</v>
      </c>
      <c r="AP70" s="29">
        <v>1265.2251076380041</v>
      </c>
      <c r="AQ70" s="29">
        <v>0</v>
      </c>
      <c r="AR70" s="29">
        <v>0</v>
      </c>
      <c r="AS70" s="28">
        <v>775429.6224753937</v>
      </c>
      <c r="AU70" s="30">
        <v>2080</v>
      </c>
      <c r="AV70" s="31">
        <v>0</v>
      </c>
      <c r="AW70" s="31">
        <v>649.04849680542952</v>
      </c>
      <c r="AX70" s="31">
        <v>33.715652395279356</v>
      </c>
      <c r="AY70" s="31">
        <v>82.783195383418871</v>
      </c>
      <c r="AZ70" s="31">
        <v>0</v>
      </c>
      <c r="BA70" s="31">
        <v>0</v>
      </c>
      <c r="BB70" s="31">
        <v>0</v>
      </c>
      <c r="BC70" s="31">
        <v>0</v>
      </c>
      <c r="BD70" s="31">
        <v>0</v>
      </c>
      <c r="BE70" s="31">
        <v>0</v>
      </c>
      <c r="BF70" s="31">
        <v>765.5473445841277</v>
      </c>
      <c r="BH70" s="30">
        <v>2080</v>
      </c>
      <c r="BI70" s="31">
        <v>0</v>
      </c>
      <c r="BJ70" s="31">
        <v>4888.3505479947798</v>
      </c>
      <c r="BK70" s="31">
        <v>45.332322989805832</v>
      </c>
      <c r="BL70" s="31">
        <v>2.1652202191177707</v>
      </c>
      <c r="BM70" s="31">
        <v>0</v>
      </c>
      <c r="BN70" s="31">
        <v>0</v>
      </c>
      <c r="BO70" s="31">
        <v>0</v>
      </c>
      <c r="BP70" s="31">
        <v>0</v>
      </c>
      <c r="BQ70" s="31">
        <v>0</v>
      </c>
      <c r="BR70" s="31">
        <v>0</v>
      </c>
      <c r="BS70" s="31">
        <v>0</v>
      </c>
      <c r="BT70" s="31">
        <v>0</v>
      </c>
      <c r="BU70" s="31">
        <v>0</v>
      </c>
      <c r="BV70" s="31">
        <v>0</v>
      </c>
      <c r="BW70" s="31">
        <v>0</v>
      </c>
      <c r="BX70" s="31">
        <v>2.8421709430404007E-13</v>
      </c>
      <c r="BY70" s="31">
        <v>0</v>
      </c>
      <c r="BZ70" s="31">
        <v>0</v>
      </c>
      <c r="CA70" s="31">
        <v>0</v>
      </c>
      <c r="CB70" s="31">
        <v>0</v>
      </c>
      <c r="CC70" s="32">
        <v>4935.8480912037039</v>
      </c>
      <c r="CE70" s="30">
        <v>2080</v>
      </c>
      <c r="CF70" s="31">
        <v>0</v>
      </c>
      <c r="CG70" s="31">
        <v>4596.7604378068909</v>
      </c>
      <c r="CH70" s="31">
        <v>42.14993542529907</v>
      </c>
      <c r="CI70" s="31">
        <v>1.838315684530774</v>
      </c>
      <c r="CJ70" s="31">
        <v>0</v>
      </c>
      <c r="CK70" s="31">
        <v>0</v>
      </c>
      <c r="CL70" s="31">
        <v>0</v>
      </c>
      <c r="CM70" s="31">
        <v>0</v>
      </c>
      <c r="CN70" s="31">
        <v>0</v>
      </c>
      <c r="CO70" s="31">
        <v>0</v>
      </c>
      <c r="CP70" s="31">
        <v>0</v>
      </c>
      <c r="CQ70" s="31">
        <v>0</v>
      </c>
      <c r="CR70" s="31">
        <v>0</v>
      </c>
      <c r="CS70" s="31">
        <v>0</v>
      </c>
      <c r="CT70" s="31">
        <v>0</v>
      </c>
      <c r="CU70" s="31">
        <v>2.8421709430404007E-13</v>
      </c>
      <c r="CV70" s="31">
        <v>0</v>
      </c>
      <c r="CW70" s="31">
        <v>0</v>
      </c>
      <c r="CX70" s="31">
        <v>0</v>
      </c>
      <c r="CY70" s="31">
        <v>0</v>
      </c>
      <c r="CZ70" s="32">
        <v>4640.7486889167212</v>
      </c>
      <c r="DB70" s="30">
        <v>2080</v>
      </c>
      <c r="DC70" s="31">
        <v>0</v>
      </c>
      <c r="DD70" s="31">
        <v>0</v>
      </c>
      <c r="DE70" s="31">
        <v>0.73902183490106166</v>
      </c>
      <c r="DF70" s="31">
        <v>3.6407787574332107E-2</v>
      </c>
      <c r="DG70" s="31">
        <v>0</v>
      </c>
      <c r="DH70" s="31">
        <v>0</v>
      </c>
      <c r="DI70" s="31">
        <v>0</v>
      </c>
      <c r="DJ70" s="31">
        <v>0</v>
      </c>
      <c r="DK70" s="31">
        <v>0</v>
      </c>
      <c r="DL70" s="31">
        <v>0</v>
      </c>
      <c r="DM70" s="31"/>
      <c r="DN70" s="31"/>
      <c r="DO70" s="31">
        <v>0</v>
      </c>
      <c r="DP70" s="31"/>
      <c r="DQ70" s="31"/>
      <c r="DR70" s="31"/>
      <c r="DS70" s="31"/>
      <c r="DT70" s="31"/>
      <c r="DU70" s="31"/>
      <c r="DV70" s="31">
        <v>0</v>
      </c>
      <c r="DW70" s="33">
        <v>0.77542962247539382</v>
      </c>
    </row>
    <row r="71" spans="1:127" x14ac:dyDescent="0.2">
      <c r="A71" s="37" t="s">
        <v>41</v>
      </c>
      <c r="B71" s="38">
        <v>0</v>
      </c>
      <c r="C71" s="38">
        <v>0</v>
      </c>
      <c r="D71" s="38">
        <v>662152828.77145946</v>
      </c>
      <c r="E71" s="38">
        <v>352685400.51040119</v>
      </c>
      <c r="F71" s="38">
        <v>0</v>
      </c>
      <c r="G71" s="38">
        <v>0</v>
      </c>
      <c r="H71" s="38">
        <v>0</v>
      </c>
      <c r="I71" s="38">
        <v>0</v>
      </c>
      <c r="J71" s="38">
        <v>0</v>
      </c>
      <c r="K71" s="38">
        <v>0</v>
      </c>
      <c r="L71" s="38">
        <v>0</v>
      </c>
      <c r="M71" s="38">
        <v>0</v>
      </c>
      <c r="N71" s="38">
        <v>0</v>
      </c>
      <c r="O71" s="38">
        <v>0</v>
      </c>
      <c r="P71" s="38">
        <v>0</v>
      </c>
      <c r="Q71" s="38">
        <v>0</v>
      </c>
      <c r="R71" s="38">
        <v>0</v>
      </c>
      <c r="S71" s="38">
        <v>0</v>
      </c>
      <c r="T71" s="38">
        <v>0</v>
      </c>
      <c r="U71" s="38">
        <v>0</v>
      </c>
      <c r="V71" s="38">
        <v>0</v>
      </c>
      <c r="W71" s="38">
        <v>0</v>
      </c>
      <c r="X71" s="38">
        <v>146016703.06315038</v>
      </c>
      <c r="Y71" s="38">
        <v>5162896.3484385805</v>
      </c>
      <c r="Z71" s="38">
        <v>0</v>
      </c>
      <c r="AA71" s="38">
        <v>320648773.75098181</v>
      </c>
      <c r="AB71" s="38">
        <v>0</v>
      </c>
      <c r="AC71" s="38">
        <v>0</v>
      </c>
      <c r="AD71" s="38">
        <v>0</v>
      </c>
      <c r="AE71" s="38">
        <v>0</v>
      </c>
      <c r="AF71" s="38">
        <v>1486666602.444432</v>
      </c>
      <c r="AH71" s="37" t="s">
        <v>41</v>
      </c>
      <c r="AI71" s="38">
        <v>0</v>
      </c>
      <c r="AJ71" s="38">
        <v>0</v>
      </c>
      <c r="AK71" s="38">
        <v>0</v>
      </c>
      <c r="AL71" s="38">
        <v>25941917.887230802</v>
      </c>
      <c r="AM71" s="38">
        <v>16265274.906055367</v>
      </c>
      <c r="AN71" s="38">
        <v>0</v>
      </c>
      <c r="AO71" s="38">
        <v>81414864.931079745</v>
      </c>
      <c r="AP71" s="38">
        <v>1519570.4665985627</v>
      </c>
      <c r="AQ71" s="38">
        <v>0</v>
      </c>
      <c r="AR71" s="38">
        <v>0</v>
      </c>
      <c r="AS71" s="38">
        <v>125141628.19096446</v>
      </c>
      <c r="AU71" s="37" t="s">
        <v>41</v>
      </c>
      <c r="AV71" s="33">
        <v>5873.2876712328789</v>
      </c>
      <c r="AW71" s="33">
        <v>34160.338894785571</v>
      </c>
      <c r="AX71" s="33">
        <v>2505.8215761078623</v>
      </c>
      <c r="AY71" s="33">
        <v>5586.9549006298867</v>
      </c>
      <c r="AZ71" s="33">
        <v>0</v>
      </c>
      <c r="BA71" s="33">
        <v>0</v>
      </c>
      <c r="BB71" s="33">
        <v>0</v>
      </c>
      <c r="BC71" s="33">
        <v>0</v>
      </c>
      <c r="BD71" s="33">
        <v>0</v>
      </c>
      <c r="BE71" s="33">
        <v>0</v>
      </c>
      <c r="BF71" s="33">
        <v>48126.403042756203</v>
      </c>
      <c r="BH71" s="37" t="s">
        <v>41</v>
      </c>
      <c r="BI71" s="33">
        <v>35550</v>
      </c>
      <c r="BJ71" s="33">
        <v>259736.02639748732</v>
      </c>
      <c r="BK71" s="33">
        <v>5577.982116125937</v>
      </c>
      <c r="BL71" s="33">
        <v>4227.9637672023837</v>
      </c>
      <c r="BM71" s="33">
        <v>0</v>
      </c>
      <c r="BN71" s="33">
        <v>0</v>
      </c>
      <c r="BO71" s="33">
        <v>0</v>
      </c>
      <c r="BP71" s="33">
        <v>0</v>
      </c>
      <c r="BQ71" s="33">
        <v>0</v>
      </c>
      <c r="BR71" s="33">
        <v>0</v>
      </c>
      <c r="BS71" s="33">
        <v>0</v>
      </c>
      <c r="BT71" s="33">
        <v>0</v>
      </c>
      <c r="BU71" s="33">
        <v>2417.3909512378978</v>
      </c>
      <c r="BV71" s="33">
        <v>123.71433228463786</v>
      </c>
      <c r="BW71" s="33">
        <v>0</v>
      </c>
      <c r="BX71" s="33">
        <v>5127.3521814951991</v>
      </c>
      <c r="BY71" s="33">
        <v>0</v>
      </c>
      <c r="BZ71" s="33">
        <v>0</v>
      </c>
      <c r="CA71" s="33">
        <v>0</v>
      </c>
      <c r="CB71" s="33">
        <v>0</v>
      </c>
      <c r="CC71" s="33">
        <v>312760.42974583316</v>
      </c>
      <c r="CE71" s="37" t="s">
        <v>41</v>
      </c>
      <c r="CF71" s="33">
        <v>32045.463580499989</v>
      </c>
      <c r="CG71" s="33">
        <v>244242.77242287717</v>
      </c>
      <c r="CH71" s="33">
        <v>5186.4005745095474</v>
      </c>
      <c r="CI71" s="33">
        <v>3589.6266062224518</v>
      </c>
      <c r="CJ71" s="33">
        <v>0</v>
      </c>
      <c r="CK71" s="33">
        <v>0</v>
      </c>
      <c r="CL71" s="33">
        <v>0</v>
      </c>
      <c r="CM71" s="33">
        <v>0</v>
      </c>
      <c r="CN71" s="33">
        <v>0</v>
      </c>
      <c r="CO71" s="33">
        <v>0</v>
      </c>
      <c r="CP71" s="33">
        <v>0</v>
      </c>
      <c r="CQ71" s="33">
        <v>0</v>
      </c>
      <c r="CR71" s="33">
        <v>2247.6869873907185</v>
      </c>
      <c r="CS71" s="33">
        <v>105.03596605650002</v>
      </c>
      <c r="CT71" s="33">
        <v>0</v>
      </c>
      <c r="CU71" s="33">
        <v>5127.3521814951991</v>
      </c>
      <c r="CV71" s="33">
        <v>0</v>
      </c>
      <c r="CW71" s="33">
        <v>0</v>
      </c>
      <c r="CX71" s="33">
        <v>0</v>
      </c>
      <c r="CY71" s="33">
        <v>0</v>
      </c>
      <c r="CZ71" s="33">
        <v>292544.33831905155</v>
      </c>
      <c r="DB71" s="37" t="s">
        <v>41</v>
      </c>
      <c r="DC71" s="38">
        <v>0</v>
      </c>
      <c r="DD71" s="38">
        <v>0</v>
      </c>
      <c r="DE71" s="38">
        <v>59.280951379884627</v>
      </c>
      <c r="DF71" s="38">
        <v>42.592097162486866</v>
      </c>
      <c r="DG71" s="38">
        <v>0</v>
      </c>
      <c r="DH71" s="38">
        <v>0</v>
      </c>
      <c r="DI71" s="38">
        <v>0</v>
      </c>
      <c r="DJ71" s="38">
        <v>0</v>
      </c>
      <c r="DK71" s="38">
        <v>0</v>
      </c>
      <c r="DL71" s="38">
        <v>0</v>
      </c>
      <c r="DM71" s="38">
        <v>0</v>
      </c>
      <c r="DN71" s="38">
        <v>0</v>
      </c>
      <c r="DO71" s="38">
        <v>22.1339135511951</v>
      </c>
      <c r="DP71" s="38">
        <v>0</v>
      </c>
      <c r="DQ71" s="38">
        <v>0</v>
      </c>
      <c r="DR71" s="38">
        <v>0</v>
      </c>
      <c r="DS71" s="38">
        <v>0</v>
      </c>
      <c r="DT71" s="38">
        <v>0</v>
      </c>
      <c r="DU71" s="38">
        <v>0</v>
      </c>
      <c r="DV71" s="38">
        <v>0</v>
      </c>
      <c r="DW71" s="38">
        <v>124.00696209356659</v>
      </c>
    </row>
  </sheetData>
  <sheetProtection password="EEDF" sheet="1" objects="1" scenarios="1"/>
  <mergeCells count="8">
    <mergeCell ref="CF4:CZ4"/>
    <mergeCell ref="DC4:DW4"/>
    <mergeCell ref="B4:K4"/>
    <mergeCell ref="L4:U4"/>
    <mergeCell ref="V4:AE4"/>
    <mergeCell ref="AI4:AR4"/>
    <mergeCell ref="AV4:BF4"/>
    <mergeCell ref="BI4:C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D71"/>
  <sheetViews>
    <sheetView topLeftCell="DT1" workbookViewId="0">
      <selection activeCell="DZ15" sqref="DZ15"/>
    </sheetView>
  </sheetViews>
  <sheetFormatPr defaultRowHeight="12.75" x14ac:dyDescent="0.2"/>
  <cols>
    <col min="1" max="1" width="31.85546875" style="3" customWidth="1"/>
    <col min="2" max="2" width="10.42578125" style="3" customWidth="1"/>
    <col min="3" max="3" width="10.5703125" style="3" customWidth="1"/>
    <col min="4" max="4" width="13.140625" style="3" customWidth="1"/>
    <col min="5" max="5" width="14.7109375" style="3" customWidth="1"/>
    <col min="6" max="6" width="13.28515625" style="3" customWidth="1"/>
    <col min="7" max="11" width="8.85546875" style="3" customWidth="1"/>
    <col min="12" max="12" width="10.42578125" style="3" customWidth="1"/>
    <col min="13" max="13" width="10.5703125" style="3" customWidth="1"/>
    <col min="14" max="14" width="11.28515625" style="3" customWidth="1"/>
    <col min="15" max="15" width="14.7109375" style="3" customWidth="1"/>
    <col min="16" max="21" width="8.85546875" style="3" customWidth="1"/>
    <col min="22" max="22" width="12.140625" style="3" customWidth="1"/>
    <col min="23" max="23" width="12" style="3" customWidth="1"/>
    <col min="24" max="24" width="13.140625" style="3" customWidth="1"/>
    <col min="25" max="25" width="13.28515625" style="3" customWidth="1"/>
    <col min="26" max="26" width="12" style="3" customWidth="1"/>
    <col min="27" max="27" width="21.85546875" style="3" customWidth="1"/>
    <col min="28" max="30" width="10.85546875" style="3" customWidth="1"/>
    <col min="31" max="31" width="9" style="3" customWidth="1"/>
    <col min="32" max="32" width="14.5703125" style="3" customWidth="1"/>
    <col min="33" max="33" width="18.140625" style="3" customWidth="1"/>
    <col min="34" max="34" width="11.85546875" style="3" customWidth="1"/>
    <col min="35" max="35" width="12.140625" style="3" customWidth="1"/>
    <col min="36" max="36" width="10" style="3" customWidth="1"/>
    <col min="37" max="37" width="11.85546875" style="3" customWidth="1"/>
    <col min="38" max="38" width="13.140625" style="3" customWidth="1"/>
    <col min="39" max="39" width="12" style="3" customWidth="1"/>
    <col min="40" max="40" width="8" style="3" customWidth="1"/>
    <col min="41" max="41" width="13.140625" style="3" customWidth="1"/>
    <col min="42" max="42" width="9.7109375" style="3" customWidth="1"/>
    <col min="43" max="44" width="8.5703125" style="3" customWidth="1"/>
    <col min="45" max="45" width="13.140625" style="3" customWidth="1"/>
    <col min="46" max="46" width="9.140625" style="3"/>
    <col min="47" max="47" width="11.85546875" style="3" customWidth="1"/>
    <col min="48" max="48" width="9" style="3" customWidth="1"/>
    <col min="49" max="49" width="10" style="3" customWidth="1"/>
    <col min="50" max="51" width="9" style="3" customWidth="1"/>
    <col min="52" max="57" width="8.85546875" style="3" customWidth="1"/>
    <col min="58" max="58" width="10" style="3" customWidth="1"/>
    <col min="59" max="59" width="9.140625" style="3"/>
    <col min="60" max="60" width="11.85546875" style="3" customWidth="1"/>
    <col min="61" max="61" width="12.5703125" style="3" customWidth="1"/>
    <col min="62" max="62" width="11" style="3" customWidth="1"/>
    <col min="63" max="64" width="9" style="3" customWidth="1"/>
    <col min="65" max="65" width="12" style="3" customWidth="1"/>
    <col min="66" max="70" width="8.85546875" style="3" customWidth="1"/>
    <col min="71" max="71" width="11.42578125" style="3" customWidth="1"/>
    <col min="72" max="72" width="10.5703125" style="3" customWidth="1"/>
    <col min="73" max="75" width="9" style="3" customWidth="1"/>
    <col min="76" max="76" width="11.5703125" style="3" customWidth="1"/>
    <col min="77" max="79" width="6" style="3" customWidth="1"/>
    <col min="80" max="80" width="9" style="3" customWidth="1"/>
    <col min="81" max="81" width="11" style="3" customWidth="1"/>
    <col min="82" max="82" width="11" style="3" bestFit="1" customWidth="1"/>
    <col min="83" max="83" width="11.85546875" style="3" customWidth="1"/>
    <col min="84" max="84" width="10" style="3" customWidth="1"/>
    <col min="85" max="85" width="11" style="3" customWidth="1"/>
    <col min="86" max="87" width="9" style="3" customWidth="1"/>
    <col min="88" max="93" width="8.85546875" style="3" customWidth="1"/>
    <col min="94" max="95" width="9" style="3" bestFit="1" customWidth="1"/>
    <col min="96" max="98" width="9" style="3" customWidth="1"/>
    <col min="99" max="99" width="9" style="3" bestFit="1" customWidth="1"/>
    <col min="100" max="102" width="6" style="3" customWidth="1"/>
    <col min="103" max="103" width="9" style="3" customWidth="1"/>
    <col min="104" max="104" width="11" style="3" customWidth="1"/>
    <col min="105" max="105" width="9.140625" style="3"/>
    <col min="106" max="106" width="11.85546875" style="3" customWidth="1"/>
    <col min="107" max="110" width="8.5703125" style="3" customWidth="1"/>
    <col min="111" max="116" width="8.85546875" style="3" customWidth="1"/>
    <col min="117" max="118" width="6" style="3" customWidth="1"/>
    <col min="119" max="119" width="8.42578125" style="3" customWidth="1"/>
    <col min="120" max="120" width="8.28515625" style="3" customWidth="1"/>
    <col min="121" max="121" width="7.42578125" style="3" customWidth="1"/>
    <col min="122" max="125" width="6" style="3" customWidth="1"/>
    <col min="126" max="126" width="9" style="3" customWidth="1"/>
    <col min="127" max="127" width="6.5703125" style="3" customWidth="1"/>
    <col min="128" max="129" width="9.140625" style="3"/>
    <col min="130" max="130" width="14" style="3" customWidth="1"/>
    <col min="131" max="131" width="12.5703125" style="3" customWidth="1"/>
    <col min="132" max="132" width="13.140625" style="3" customWidth="1"/>
    <col min="133" max="16384" width="9.140625" style="3"/>
  </cols>
  <sheetData>
    <row r="1" spans="1:134" ht="21" x14ac:dyDescent="0.35">
      <c r="A1" s="2" t="s">
        <v>4</v>
      </c>
      <c r="B1" s="8" t="s">
        <v>96</v>
      </c>
      <c r="Z1" s="4" t="s">
        <v>5</v>
      </c>
      <c r="AA1" s="5">
        <v>38.60031108425116</v>
      </c>
      <c r="AG1" s="4" t="s">
        <v>5</v>
      </c>
      <c r="AH1" s="5">
        <v>462.7379753071848</v>
      </c>
      <c r="AL1" s="5">
        <v>0.17281243536034899</v>
      </c>
      <c r="AM1" s="5">
        <v>0.10835134782785506</v>
      </c>
      <c r="AN1" s="5">
        <v>0</v>
      </c>
      <c r="AO1" s="5">
        <v>5.3761096539260871</v>
      </c>
      <c r="AP1" s="5">
        <v>1.0122639126994444E-2</v>
      </c>
      <c r="AQ1" s="5">
        <v>0</v>
      </c>
      <c r="AR1" s="5">
        <v>0</v>
      </c>
      <c r="AS1" s="5">
        <v>5.6673960762412845</v>
      </c>
      <c r="BI1" s="6">
        <v>35550</v>
      </c>
      <c r="BJ1" s="6">
        <v>201075.81982154999</v>
      </c>
      <c r="BM1" s="7">
        <v>0.79310385138942385</v>
      </c>
      <c r="BN1" s="8" t="s">
        <v>6</v>
      </c>
      <c r="BQ1" s="7">
        <v>0.92244970530943682</v>
      </c>
      <c r="BR1" s="8" t="s">
        <v>7</v>
      </c>
      <c r="CB1" s="6">
        <v>0</v>
      </c>
      <c r="CC1" s="6">
        <v>253530.25265138858</v>
      </c>
      <c r="CD1" s="9">
        <v>253530.25265138858</v>
      </c>
    </row>
    <row r="2" spans="1:134" ht="15" x14ac:dyDescent="0.25">
      <c r="A2" s="3" t="s">
        <v>8</v>
      </c>
      <c r="B2" s="10">
        <v>7.0000000000000007E-2</v>
      </c>
      <c r="C2" s="11"/>
      <c r="D2" s="12">
        <v>40.04722625041947</v>
      </c>
      <c r="E2" s="12">
        <v>4.5921011803314116</v>
      </c>
      <c r="F2" s="12">
        <v>243.29128238480394</v>
      </c>
      <c r="G2" s="11"/>
      <c r="H2" s="11"/>
      <c r="I2" s="11"/>
      <c r="J2" s="11"/>
      <c r="K2" s="11"/>
      <c r="L2" s="11"/>
      <c r="M2" s="11"/>
      <c r="N2" s="11"/>
      <c r="O2" s="11"/>
      <c r="P2" s="11"/>
      <c r="Q2" s="11"/>
      <c r="R2" s="11"/>
      <c r="S2" s="11"/>
      <c r="T2" s="11"/>
      <c r="U2" s="11"/>
      <c r="V2" s="12">
        <v>48.24103422370699</v>
      </c>
      <c r="W2" s="12">
        <v>213.90078705903048</v>
      </c>
      <c r="X2" s="12">
        <v>13.314327019675497</v>
      </c>
      <c r="Y2" s="12">
        <v>0</v>
      </c>
      <c r="Z2" s="11"/>
      <c r="AA2" s="12">
        <v>50.597133753995195</v>
      </c>
      <c r="AB2" s="11"/>
      <c r="AC2" s="11"/>
      <c r="AD2" s="11"/>
      <c r="AE2" s="11"/>
      <c r="AF2" s="12">
        <v>613.98389187196312</v>
      </c>
      <c r="AG2" s="4" t="s">
        <v>9</v>
      </c>
      <c r="AH2" s="12">
        <v>606.55509170813639</v>
      </c>
      <c r="AK2" s="11"/>
      <c r="AL2" s="12">
        <v>0.22652185074872835</v>
      </c>
      <c r="AM2" s="12">
        <v>0.14202651441087458</v>
      </c>
      <c r="AN2" s="12">
        <v>0</v>
      </c>
      <c r="AO2" s="12">
        <v>7.0469830836887954</v>
      </c>
      <c r="AP2" s="12">
        <v>1.3268714978334201E-2</v>
      </c>
      <c r="AQ2" s="11"/>
      <c r="AR2" s="11"/>
      <c r="AS2" s="12">
        <v>7.4288001638267316</v>
      </c>
      <c r="BI2" s="13">
        <v>12189.47653546033</v>
      </c>
      <c r="BJ2" s="13">
        <v>39868.169044839233</v>
      </c>
      <c r="BK2" s="14">
        <v>7.0000000000000007E-2</v>
      </c>
      <c r="BL2" s="15" t="s">
        <v>10</v>
      </c>
      <c r="BM2" s="7">
        <v>0.6513560178276856</v>
      </c>
      <c r="BN2" s="8" t="s">
        <v>6</v>
      </c>
      <c r="BQ2" s="7">
        <v>0.81332940702780743</v>
      </c>
      <c r="BR2" s="8" t="s">
        <v>7</v>
      </c>
      <c r="CB2" s="13">
        <v>0</v>
      </c>
      <c r="CC2" s="13">
        <v>61207.953797375136</v>
      </c>
      <c r="CD2" s="9">
        <v>61207.953797375136</v>
      </c>
    </row>
    <row r="3" spans="1:134" ht="15" x14ac:dyDescent="0.25">
      <c r="AH3" s="16"/>
      <c r="BX3" s="13">
        <v>726.66675678162483</v>
      </c>
      <c r="CA3" s="8" t="s">
        <v>97</v>
      </c>
      <c r="CB3" s="13">
        <v>0</v>
      </c>
    </row>
    <row r="4" spans="1:134" x14ac:dyDescent="0.2">
      <c r="B4" s="71" t="s">
        <v>11</v>
      </c>
      <c r="C4" s="71"/>
      <c r="D4" s="71"/>
      <c r="E4" s="71"/>
      <c r="F4" s="71"/>
      <c r="G4" s="71"/>
      <c r="H4" s="71"/>
      <c r="I4" s="71"/>
      <c r="J4" s="71"/>
      <c r="K4" s="71"/>
      <c r="L4" s="72" t="s">
        <v>12</v>
      </c>
      <c r="M4" s="72"/>
      <c r="N4" s="72"/>
      <c r="O4" s="72"/>
      <c r="P4" s="72"/>
      <c r="Q4" s="72"/>
      <c r="R4" s="72"/>
      <c r="S4" s="72"/>
      <c r="T4" s="72"/>
      <c r="U4" s="72"/>
      <c r="V4" s="71" t="s">
        <v>13</v>
      </c>
      <c r="W4" s="71"/>
      <c r="X4" s="71"/>
      <c r="Y4" s="71"/>
      <c r="Z4" s="71"/>
      <c r="AA4" s="71"/>
      <c r="AB4" s="71"/>
      <c r="AC4" s="71"/>
      <c r="AD4" s="71"/>
      <c r="AE4" s="71"/>
      <c r="AF4" s="17"/>
      <c r="AI4" s="67" t="s">
        <v>14</v>
      </c>
      <c r="AJ4" s="67"/>
      <c r="AK4" s="67"/>
      <c r="AL4" s="67"/>
      <c r="AM4" s="67"/>
      <c r="AN4" s="67"/>
      <c r="AO4" s="67"/>
      <c r="AP4" s="67"/>
      <c r="AQ4" s="67"/>
      <c r="AR4" s="67"/>
      <c r="AS4" s="18"/>
      <c r="AV4" s="68" t="s">
        <v>15</v>
      </c>
      <c r="AW4" s="69"/>
      <c r="AX4" s="69"/>
      <c r="AY4" s="69"/>
      <c r="AZ4" s="69"/>
      <c r="BA4" s="69"/>
      <c r="BB4" s="69"/>
      <c r="BC4" s="69"/>
      <c r="BD4" s="69"/>
      <c r="BE4" s="69"/>
      <c r="BF4" s="70"/>
      <c r="BI4" s="68" t="s">
        <v>16</v>
      </c>
      <c r="BJ4" s="69"/>
      <c r="BK4" s="69"/>
      <c r="BL4" s="69"/>
      <c r="BM4" s="69"/>
      <c r="BN4" s="69"/>
      <c r="BO4" s="69"/>
      <c r="BP4" s="69"/>
      <c r="BQ4" s="69"/>
      <c r="BR4" s="69"/>
      <c r="BS4" s="69"/>
      <c r="BT4" s="69"/>
      <c r="BU4" s="69"/>
      <c r="BV4" s="69"/>
      <c r="BW4" s="69"/>
      <c r="BX4" s="69"/>
      <c r="BY4" s="69"/>
      <c r="BZ4" s="69"/>
      <c r="CA4" s="69"/>
      <c r="CB4" s="69"/>
      <c r="CC4" s="70"/>
      <c r="CF4" s="67" t="s">
        <v>17</v>
      </c>
      <c r="CG4" s="67"/>
      <c r="CH4" s="67"/>
      <c r="CI4" s="67"/>
      <c r="CJ4" s="67"/>
      <c r="CK4" s="67"/>
      <c r="CL4" s="67"/>
      <c r="CM4" s="67"/>
      <c r="CN4" s="67"/>
      <c r="CO4" s="67"/>
      <c r="CP4" s="67"/>
      <c r="CQ4" s="67"/>
      <c r="CR4" s="67"/>
      <c r="CS4" s="67"/>
      <c r="CT4" s="67"/>
      <c r="CU4" s="67"/>
      <c r="CV4" s="67"/>
      <c r="CW4" s="67"/>
      <c r="CX4" s="67"/>
      <c r="CY4" s="67"/>
      <c r="CZ4" s="67"/>
      <c r="DC4" s="68" t="s">
        <v>18</v>
      </c>
      <c r="DD4" s="69"/>
      <c r="DE4" s="69"/>
      <c r="DF4" s="69"/>
      <c r="DG4" s="69"/>
      <c r="DH4" s="69"/>
      <c r="DI4" s="69"/>
      <c r="DJ4" s="69"/>
      <c r="DK4" s="69"/>
      <c r="DL4" s="69"/>
      <c r="DM4" s="69"/>
      <c r="DN4" s="69"/>
      <c r="DO4" s="69"/>
      <c r="DP4" s="69"/>
      <c r="DQ4" s="69"/>
      <c r="DR4" s="69"/>
      <c r="DS4" s="69"/>
      <c r="DT4" s="69"/>
      <c r="DU4" s="69"/>
      <c r="DV4" s="69"/>
      <c r="DW4" s="70"/>
    </row>
    <row r="5" spans="1:134" ht="90" x14ac:dyDescent="0.25">
      <c r="A5" s="19" t="s">
        <v>19</v>
      </c>
      <c r="B5" s="60" t="s">
        <v>20</v>
      </c>
      <c r="C5" s="60" t="s">
        <v>21</v>
      </c>
      <c r="D5" s="60" t="s">
        <v>22</v>
      </c>
      <c r="E5" s="60" t="s">
        <v>23</v>
      </c>
      <c r="F5" s="60" t="s">
        <v>98</v>
      </c>
      <c r="G5" s="60" t="s">
        <v>24</v>
      </c>
      <c r="H5" s="60" t="s">
        <v>24</v>
      </c>
      <c r="I5" s="60" t="s">
        <v>24</v>
      </c>
      <c r="J5" s="60" t="s">
        <v>24</v>
      </c>
      <c r="K5" s="60" t="s">
        <v>24</v>
      </c>
      <c r="L5" s="60" t="s">
        <v>20</v>
      </c>
      <c r="M5" s="60" t="s">
        <v>21</v>
      </c>
      <c r="N5" s="60" t="s">
        <v>22</v>
      </c>
      <c r="O5" s="60" t="s">
        <v>23</v>
      </c>
      <c r="P5" s="60" t="s">
        <v>98</v>
      </c>
      <c r="Q5" s="60" t="s">
        <v>24</v>
      </c>
      <c r="R5" s="60" t="s">
        <v>24</v>
      </c>
      <c r="S5" s="60" t="s">
        <v>24</v>
      </c>
      <c r="T5" s="60" t="s">
        <v>24</v>
      </c>
      <c r="U5" s="60" t="s">
        <v>24</v>
      </c>
      <c r="V5" s="60" t="s">
        <v>99</v>
      </c>
      <c r="W5" s="60" t="s">
        <v>100</v>
      </c>
      <c r="X5" s="60" t="s">
        <v>26</v>
      </c>
      <c r="Y5" s="60" t="s">
        <v>27</v>
      </c>
      <c r="Z5" s="60" t="s">
        <v>28</v>
      </c>
      <c r="AA5" s="60" t="s">
        <v>29</v>
      </c>
      <c r="AB5" s="60" t="s">
        <v>25</v>
      </c>
      <c r="AC5" s="60" t="s">
        <v>25</v>
      </c>
      <c r="AD5" s="60" t="s">
        <v>25</v>
      </c>
      <c r="AE5" s="60" t="s">
        <v>30</v>
      </c>
      <c r="AF5" s="60" t="s">
        <v>31</v>
      </c>
      <c r="AH5" s="19" t="s">
        <v>19</v>
      </c>
      <c r="AI5" s="60" t="s">
        <v>32</v>
      </c>
      <c r="AJ5" s="60" t="s">
        <v>33</v>
      </c>
      <c r="AK5" s="60" t="s">
        <v>34</v>
      </c>
      <c r="AL5" s="60" t="s">
        <v>35</v>
      </c>
      <c r="AM5" s="60" t="s">
        <v>36</v>
      </c>
      <c r="AN5" s="60" t="s">
        <v>37</v>
      </c>
      <c r="AO5" s="60" t="s">
        <v>38</v>
      </c>
      <c r="AP5" s="60" t="s">
        <v>39</v>
      </c>
      <c r="AQ5" s="60" t="s">
        <v>40</v>
      </c>
      <c r="AR5" s="60" t="s">
        <v>40</v>
      </c>
      <c r="AS5" s="60" t="s">
        <v>31</v>
      </c>
      <c r="AU5" s="19" t="s">
        <v>19</v>
      </c>
      <c r="AV5" s="60" t="s">
        <v>20</v>
      </c>
      <c r="AW5" s="60" t="s">
        <v>21</v>
      </c>
      <c r="AX5" s="60" t="s">
        <v>22</v>
      </c>
      <c r="AY5" s="60" t="s">
        <v>23</v>
      </c>
      <c r="AZ5" s="60" t="s">
        <v>98</v>
      </c>
      <c r="BA5" s="60" t="s">
        <v>24</v>
      </c>
      <c r="BB5" s="60" t="s">
        <v>24</v>
      </c>
      <c r="BC5" s="60" t="s">
        <v>24</v>
      </c>
      <c r="BD5" s="60" t="s">
        <v>24</v>
      </c>
      <c r="BE5" s="60" t="s">
        <v>24</v>
      </c>
      <c r="BF5" s="60" t="s">
        <v>31</v>
      </c>
      <c r="BH5" s="19" t="s">
        <v>19</v>
      </c>
      <c r="BI5" s="21" t="s">
        <v>20</v>
      </c>
      <c r="BJ5" s="21" t="s">
        <v>21</v>
      </c>
      <c r="BK5" s="21" t="s">
        <v>22</v>
      </c>
      <c r="BL5" s="21" t="s">
        <v>23</v>
      </c>
      <c r="BM5" s="22" t="s">
        <v>98</v>
      </c>
      <c r="BN5" s="21" t="s">
        <v>24</v>
      </c>
      <c r="BO5" s="21" t="s">
        <v>24</v>
      </c>
      <c r="BP5" s="21" t="s">
        <v>24</v>
      </c>
      <c r="BQ5" s="21" t="s">
        <v>24</v>
      </c>
      <c r="BR5" s="21" t="s">
        <v>24</v>
      </c>
      <c r="BS5" s="23" t="s">
        <v>99</v>
      </c>
      <c r="BT5" s="23" t="s">
        <v>100</v>
      </c>
      <c r="BU5" s="23" t="s">
        <v>26</v>
      </c>
      <c r="BV5" s="23" t="s">
        <v>27</v>
      </c>
      <c r="BW5" s="23" t="s">
        <v>28</v>
      </c>
      <c r="BX5" s="23" t="s">
        <v>29</v>
      </c>
      <c r="BY5" s="23" t="s">
        <v>25</v>
      </c>
      <c r="BZ5" s="23" t="s">
        <v>25</v>
      </c>
      <c r="CA5" s="23" t="s">
        <v>25</v>
      </c>
      <c r="CB5" s="23" t="s">
        <v>30</v>
      </c>
      <c r="CC5" s="21" t="s">
        <v>31</v>
      </c>
      <c r="CD5" s="24" t="s">
        <v>3</v>
      </c>
      <c r="CE5" s="19" t="s">
        <v>19</v>
      </c>
      <c r="CF5" s="21" t="s">
        <v>20</v>
      </c>
      <c r="CG5" s="21" t="s">
        <v>21</v>
      </c>
      <c r="CH5" s="21" t="s">
        <v>22</v>
      </c>
      <c r="CI5" s="21" t="s">
        <v>23</v>
      </c>
      <c r="CJ5" s="22" t="s">
        <v>98</v>
      </c>
      <c r="CK5" s="21" t="s">
        <v>24</v>
      </c>
      <c r="CL5" s="21" t="s">
        <v>24</v>
      </c>
      <c r="CM5" s="21" t="s">
        <v>24</v>
      </c>
      <c r="CN5" s="21" t="s">
        <v>24</v>
      </c>
      <c r="CO5" s="21" t="s">
        <v>24</v>
      </c>
      <c r="CP5" s="23" t="s">
        <v>99</v>
      </c>
      <c r="CQ5" s="23" t="s">
        <v>100</v>
      </c>
      <c r="CR5" s="23" t="s">
        <v>26</v>
      </c>
      <c r="CS5" s="23" t="s">
        <v>27</v>
      </c>
      <c r="CT5" s="23" t="s">
        <v>28</v>
      </c>
      <c r="CU5" s="23" t="s">
        <v>29</v>
      </c>
      <c r="CV5" s="23" t="s">
        <v>25</v>
      </c>
      <c r="CW5" s="23" t="s">
        <v>25</v>
      </c>
      <c r="CX5" s="23" t="s">
        <v>25</v>
      </c>
      <c r="CY5" s="23" t="s">
        <v>30</v>
      </c>
      <c r="CZ5" s="21" t="s">
        <v>31</v>
      </c>
      <c r="DB5" s="19" t="s">
        <v>19</v>
      </c>
      <c r="DC5" s="21" t="s">
        <v>20</v>
      </c>
      <c r="DD5" s="21" t="s">
        <v>21</v>
      </c>
      <c r="DE5" s="21" t="s">
        <v>22</v>
      </c>
      <c r="DF5" s="21" t="s">
        <v>23</v>
      </c>
      <c r="DG5" s="22" t="s">
        <v>98</v>
      </c>
      <c r="DH5" s="21" t="s">
        <v>24</v>
      </c>
      <c r="DI5" s="21" t="s">
        <v>24</v>
      </c>
      <c r="DJ5" s="21" t="s">
        <v>24</v>
      </c>
      <c r="DK5" s="21" t="s">
        <v>24</v>
      </c>
      <c r="DL5" s="21" t="s">
        <v>24</v>
      </c>
      <c r="DM5" s="23" t="s">
        <v>99</v>
      </c>
      <c r="DN5" s="23" t="s">
        <v>100</v>
      </c>
      <c r="DO5" s="23" t="s">
        <v>26</v>
      </c>
      <c r="DP5" s="23" t="s">
        <v>27</v>
      </c>
      <c r="DQ5" s="23" t="s">
        <v>28</v>
      </c>
      <c r="DR5" s="23" t="s">
        <v>29</v>
      </c>
      <c r="DS5" s="23" t="s">
        <v>25</v>
      </c>
      <c r="DT5" s="23" t="s">
        <v>25</v>
      </c>
      <c r="DU5" s="23" t="s">
        <v>25</v>
      </c>
      <c r="DV5" s="23" t="s">
        <v>30</v>
      </c>
      <c r="DW5" s="21" t="s">
        <v>31</v>
      </c>
      <c r="DZ5" s="25" t="s">
        <v>0</v>
      </c>
      <c r="EA5" s="26" t="s">
        <v>1</v>
      </c>
      <c r="EB5" s="25" t="s">
        <v>2</v>
      </c>
    </row>
    <row r="6" spans="1:134" x14ac:dyDescent="0.2">
      <c r="A6" s="27">
        <v>2016</v>
      </c>
      <c r="B6" s="28">
        <v>0</v>
      </c>
      <c r="C6" s="28">
        <v>0</v>
      </c>
      <c r="D6" s="28">
        <v>0</v>
      </c>
      <c r="E6" s="28">
        <v>0</v>
      </c>
      <c r="F6" s="28">
        <v>0</v>
      </c>
      <c r="G6" s="28">
        <v>0</v>
      </c>
      <c r="H6" s="28">
        <v>0</v>
      </c>
      <c r="I6" s="28">
        <v>0</v>
      </c>
      <c r="J6" s="28">
        <v>0</v>
      </c>
      <c r="K6" s="28">
        <v>0</v>
      </c>
      <c r="L6" s="28">
        <v>0</v>
      </c>
      <c r="M6" s="28">
        <v>0</v>
      </c>
      <c r="N6" s="28">
        <v>0</v>
      </c>
      <c r="O6" s="28">
        <v>0</v>
      </c>
      <c r="P6" s="28">
        <v>0</v>
      </c>
      <c r="Q6" s="28">
        <v>0</v>
      </c>
      <c r="R6" s="28">
        <v>0</v>
      </c>
      <c r="S6" s="28">
        <v>0</v>
      </c>
      <c r="T6" s="28">
        <v>0</v>
      </c>
      <c r="U6" s="28">
        <v>0</v>
      </c>
      <c r="V6" s="28">
        <v>0</v>
      </c>
      <c r="W6" s="28">
        <v>0</v>
      </c>
      <c r="X6" s="28">
        <v>0</v>
      </c>
      <c r="Y6" s="28">
        <v>0</v>
      </c>
      <c r="Z6" s="28">
        <v>0</v>
      </c>
      <c r="AA6" s="28">
        <v>0</v>
      </c>
      <c r="AB6" s="28">
        <v>0</v>
      </c>
      <c r="AC6" s="28">
        <v>0</v>
      </c>
      <c r="AD6" s="28">
        <v>0</v>
      </c>
      <c r="AE6" s="28">
        <v>0</v>
      </c>
      <c r="AF6" s="28">
        <v>0</v>
      </c>
      <c r="AH6" s="27">
        <v>2016</v>
      </c>
      <c r="AI6" s="29">
        <v>0</v>
      </c>
      <c r="AJ6" s="29">
        <v>0</v>
      </c>
      <c r="AK6" s="29">
        <v>0</v>
      </c>
      <c r="AL6" s="29">
        <v>0</v>
      </c>
      <c r="AM6" s="29">
        <v>0</v>
      </c>
      <c r="AN6" s="29">
        <v>0</v>
      </c>
      <c r="AO6" s="29">
        <v>0</v>
      </c>
      <c r="AP6" s="29">
        <v>0</v>
      </c>
      <c r="AQ6" s="29">
        <v>0</v>
      </c>
      <c r="AR6" s="29">
        <v>0</v>
      </c>
      <c r="AS6" s="28">
        <v>0</v>
      </c>
      <c r="AU6" s="30">
        <v>2016</v>
      </c>
      <c r="AV6" s="31">
        <v>0</v>
      </c>
      <c r="AW6" s="31">
        <v>0</v>
      </c>
      <c r="AX6" s="31">
        <v>0</v>
      </c>
      <c r="AY6" s="31">
        <v>0</v>
      </c>
      <c r="AZ6" s="31">
        <v>0</v>
      </c>
      <c r="BA6" s="31">
        <v>0</v>
      </c>
      <c r="BB6" s="31">
        <v>0</v>
      </c>
      <c r="BC6" s="31">
        <v>0</v>
      </c>
      <c r="BD6" s="31">
        <v>0</v>
      </c>
      <c r="BE6" s="31">
        <v>0</v>
      </c>
      <c r="BF6" s="31">
        <v>0</v>
      </c>
      <c r="BH6" s="30">
        <v>2016</v>
      </c>
      <c r="BI6" s="31">
        <v>0</v>
      </c>
      <c r="BJ6" s="31">
        <v>0</v>
      </c>
      <c r="BK6" s="31">
        <v>0</v>
      </c>
      <c r="BL6" s="31">
        <v>0</v>
      </c>
      <c r="BM6" s="31">
        <v>0</v>
      </c>
      <c r="BN6" s="31">
        <v>0</v>
      </c>
      <c r="BO6" s="31">
        <v>0</v>
      </c>
      <c r="BP6" s="31">
        <v>0</v>
      </c>
      <c r="BQ6" s="31">
        <v>0</v>
      </c>
      <c r="BR6" s="31">
        <v>0</v>
      </c>
      <c r="BS6" s="31">
        <v>0</v>
      </c>
      <c r="BT6" s="31">
        <v>0</v>
      </c>
      <c r="BU6" s="31">
        <v>0</v>
      </c>
      <c r="BV6" s="31">
        <v>0</v>
      </c>
      <c r="BW6" s="31">
        <v>0</v>
      </c>
      <c r="BX6" s="31">
        <v>0</v>
      </c>
      <c r="BY6" s="31">
        <v>0</v>
      </c>
      <c r="BZ6" s="31">
        <v>0</v>
      </c>
      <c r="CA6" s="31">
        <v>0</v>
      </c>
      <c r="CB6" s="31">
        <v>0</v>
      </c>
      <c r="CC6" s="32">
        <v>0</v>
      </c>
      <c r="CE6" s="30">
        <v>2016</v>
      </c>
      <c r="CF6" s="31">
        <v>0</v>
      </c>
      <c r="CG6" s="31">
        <v>0</v>
      </c>
      <c r="CH6" s="31">
        <v>0</v>
      </c>
      <c r="CI6" s="31">
        <v>0</v>
      </c>
      <c r="CJ6" s="31">
        <v>0</v>
      </c>
      <c r="CK6" s="31">
        <v>0</v>
      </c>
      <c r="CL6" s="31">
        <v>0</v>
      </c>
      <c r="CM6" s="31">
        <v>0</v>
      </c>
      <c r="CN6" s="31">
        <v>0</v>
      </c>
      <c r="CO6" s="31">
        <v>0</v>
      </c>
      <c r="CP6" s="31">
        <v>0</v>
      </c>
      <c r="CQ6" s="31">
        <v>0</v>
      </c>
      <c r="CR6" s="31">
        <v>0</v>
      </c>
      <c r="CS6" s="31">
        <v>0</v>
      </c>
      <c r="CT6" s="31">
        <v>0</v>
      </c>
      <c r="CU6" s="31">
        <v>0</v>
      </c>
      <c r="CV6" s="31">
        <v>0</v>
      </c>
      <c r="CW6" s="31">
        <v>0</v>
      </c>
      <c r="CX6" s="31">
        <v>0</v>
      </c>
      <c r="CY6" s="31">
        <v>0</v>
      </c>
      <c r="CZ6" s="32">
        <v>0</v>
      </c>
      <c r="DB6" s="30">
        <v>2016</v>
      </c>
      <c r="DC6" s="31">
        <v>0</v>
      </c>
      <c r="DD6" s="31">
        <v>0</v>
      </c>
      <c r="DE6" s="31">
        <v>0</v>
      </c>
      <c r="DF6" s="31">
        <v>0</v>
      </c>
      <c r="DG6" s="31">
        <v>0</v>
      </c>
      <c r="DH6" s="31">
        <v>0</v>
      </c>
      <c r="DI6" s="31">
        <v>0</v>
      </c>
      <c r="DJ6" s="31">
        <v>0</v>
      </c>
      <c r="DK6" s="31">
        <v>0</v>
      </c>
      <c r="DL6" s="31">
        <v>0</v>
      </c>
      <c r="DM6" s="31"/>
      <c r="DN6" s="31"/>
      <c r="DO6" s="31">
        <v>0</v>
      </c>
      <c r="DP6" s="31"/>
      <c r="DQ6" s="31"/>
      <c r="DR6" s="31"/>
      <c r="DS6" s="31"/>
      <c r="DT6" s="31"/>
      <c r="DU6" s="31"/>
      <c r="DV6" s="31">
        <v>0</v>
      </c>
      <c r="DW6" s="33">
        <v>0</v>
      </c>
      <c r="DZ6" s="34">
        <v>0</v>
      </c>
      <c r="EA6" s="6">
        <v>0</v>
      </c>
      <c r="EB6" s="6">
        <v>0</v>
      </c>
      <c r="EC6" s="3">
        <v>2016</v>
      </c>
      <c r="ED6" s="35">
        <v>0</v>
      </c>
    </row>
    <row r="7" spans="1:134" x14ac:dyDescent="0.2">
      <c r="A7" s="36">
        <v>2017</v>
      </c>
      <c r="B7" s="28">
        <v>0</v>
      </c>
      <c r="C7" s="28">
        <v>0</v>
      </c>
      <c r="D7" s="28">
        <v>2441635.7586868261</v>
      </c>
      <c r="E7" s="28">
        <v>-2.0277762823626865E-9</v>
      </c>
      <c r="F7" s="28">
        <v>6061474.4059327114</v>
      </c>
      <c r="G7" s="28">
        <v>0</v>
      </c>
      <c r="H7" s="28">
        <v>0</v>
      </c>
      <c r="I7" s="28">
        <v>0</v>
      </c>
      <c r="J7" s="28">
        <v>0</v>
      </c>
      <c r="K7" s="28">
        <v>0</v>
      </c>
      <c r="L7" s="28">
        <v>0</v>
      </c>
      <c r="M7" s="28">
        <v>0</v>
      </c>
      <c r="N7" s="28">
        <v>0</v>
      </c>
      <c r="O7" s="28">
        <v>0</v>
      </c>
      <c r="P7" s="28">
        <v>0</v>
      </c>
      <c r="Q7" s="28">
        <v>0</v>
      </c>
      <c r="R7" s="28">
        <v>0</v>
      </c>
      <c r="S7" s="28">
        <v>0</v>
      </c>
      <c r="T7" s="28">
        <v>0</v>
      </c>
      <c r="U7" s="28">
        <v>0</v>
      </c>
      <c r="V7" s="28">
        <v>0</v>
      </c>
      <c r="W7" s="28">
        <v>5119080.2880093707</v>
      </c>
      <c r="X7" s="28">
        <v>1713134.7569733567</v>
      </c>
      <c r="Y7" s="28">
        <v>0</v>
      </c>
      <c r="Z7" s="28">
        <v>0</v>
      </c>
      <c r="AA7" s="28">
        <v>3225735.7756240787</v>
      </c>
      <c r="AB7" s="28">
        <v>0</v>
      </c>
      <c r="AC7" s="28">
        <v>0</v>
      </c>
      <c r="AD7" s="28">
        <v>0</v>
      </c>
      <c r="AE7" s="28">
        <v>0</v>
      </c>
      <c r="AF7" s="28">
        <v>18561060.985226341</v>
      </c>
      <c r="AH7" s="27">
        <v>2017</v>
      </c>
      <c r="AI7" s="29">
        <v>0</v>
      </c>
      <c r="AJ7" s="29">
        <v>0</v>
      </c>
      <c r="AK7" s="29">
        <v>0</v>
      </c>
      <c r="AL7" s="29">
        <v>-2.0358692336091997E-10</v>
      </c>
      <c r="AM7" s="29">
        <v>-1.2764658689222562E-10</v>
      </c>
      <c r="AN7" s="29">
        <v>0</v>
      </c>
      <c r="AO7" s="29">
        <v>771257.28217524139</v>
      </c>
      <c r="AP7" s="29">
        <v>-1.1925281602914774E-11</v>
      </c>
      <c r="AQ7" s="29">
        <v>0</v>
      </c>
      <c r="AR7" s="29">
        <v>0</v>
      </c>
      <c r="AS7" s="28">
        <v>771257.28217524104</v>
      </c>
      <c r="AU7" s="30">
        <v>2017</v>
      </c>
      <c r="AV7" s="31">
        <v>41.952054794520549</v>
      </c>
      <c r="AW7" s="31">
        <v>144.3032982040896</v>
      </c>
      <c r="AX7" s="31">
        <v>29.011155703127685</v>
      </c>
      <c r="AY7" s="31">
        <v>0.3644748014637666</v>
      </c>
      <c r="AZ7" s="31">
        <v>14.534411964777719</v>
      </c>
      <c r="BA7" s="31">
        <v>0</v>
      </c>
      <c r="BB7" s="31">
        <v>0</v>
      </c>
      <c r="BC7" s="31">
        <v>0</v>
      </c>
      <c r="BD7" s="31">
        <v>0</v>
      </c>
      <c r="BE7" s="31">
        <v>0</v>
      </c>
      <c r="BF7" s="31">
        <v>230.16539546797929</v>
      </c>
      <c r="BH7" s="30">
        <v>2017</v>
      </c>
      <c r="BI7" s="31">
        <v>310.02739726027397</v>
      </c>
      <c r="BJ7" s="31">
        <v>1042.0715127905878</v>
      </c>
      <c r="BK7" s="31">
        <v>44.855107807388933</v>
      </c>
      <c r="BL7" s="31">
        <v>-3.8198777474462988E-14</v>
      </c>
      <c r="BM7" s="31">
        <v>122.00449341290789</v>
      </c>
      <c r="BN7" s="31">
        <v>0</v>
      </c>
      <c r="BO7" s="31">
        <v>0</v>
      </c>
      <c r="BP7" s="31">
        <v>0</v>
      </c>
      <c r="BQ7" s="31">
        <v>0</v>
      </c>
      <c r="BR7" s="31">
        <v>0</v>
      </c>
      <c r="BS7" s="31">
        <v>0</v>
      </c>
      <c r="BT7" s="31">
        <v>130.40423894945354</v>
      </c>
      <c r="BU7" s="31">
        <v>43.696516170731229</v>
      </c>
      <c r="BV7" s="31">
        <v>0</v>
      </c>
      <c r="BW7" s="31">
        <v>0</v>
      </c>
      <c r="BX7" s="31">
        <v>108.94073360865676</v>
      </c>
      <c r="BY7" s="31">
        <v>0</v>
      </c>
      <c r="BZ7" s="31">
        <v>0</v>
      </c>
      <c r="CA7" s="31">
        <v>0</v>
      </c>
      <c r="CB7" s="31">
        <v>0</v>
      </c>
      <c r="CC7" s="32">
        <v>1802.0000000000002</v>
      </c>
      <c r="CE7" s="30">
        <v>2017</v>
      </c>
      <c r="CF7" s="31">
        <v>279.46474452493146</v>
      </c>
      <c r="CG7" s="31">
        <v>979.9119470526291</v>
      </c>
      <c r="CH7" s="31">
        <v>41.706221364420969</v>
      </c>
      <c r="CI7" s="31">
        <v>-3.2431533356832492E-14</v>
      </c>
      <c r="CJ7" s="31">
        <v>109.97723067006164</v>
      </c>
      <c r="CK7" s="31">
        <v>0</v>
      </c>
      <c r="CL7" s="31">
        <v>0</v>
      </c>
      <c r="CM7" s="31">
        <v>0</v>
      </c>
      <c r="CN7" s="31">
        <v>0</v>
      </c>
      <c r="CO7" s="31">
        <v>0</v>
      </c>
      <c r="CP7" s="31">
        <v>0</v>
      </c>
      <c r="CQ7" s="31">
        <v>117.5489251757393</v>
      </c>
      <c r="CR7" s="31">
        <v>40.628964355544632</v>
      </c>
      <c r="CS7" s="31">
        <v>0</v>
      </c>
      <c r="CT7" s="31">
        <v>0</v>
      </c>
      <c r="CU7" s="31">
        <v>108.94073360865676</v>
      </c>
      <c r="CV7" s="31">
        <v>0</v>
      </c>
      <c r="CW7" s="31">
        <v>0</v>
      </c>
      <c r="CX7" s="31">
        <v>0</v>
      </c>
      <c r="CY7" s="31">
        <v>0</v>
      </c>
      <c r="CZ7" s="32">
        <v>1678.1787667519836</v>
      </c>
      <c r="DB7" s="30">
        <v>2017</v>
      </c>
      <c r="DC7" s="31">
        <v>0</v>
      </c>
      <c r="DD7" s="31">
        <v>0</v>
      </c>
      <c r="DE7" s="31">
        <v>0.39067412866140239</v>
      </c>
      <c r="DF7" s="31">
        <v>-3.431587918560604E-16</v>
      </c>
      <c r="DG7" s="31">
        <v>0</v>
      </c>
      <c r="DH7" s="31">
        <v>0</v>
      </c>
      <c r="DI7" s="31">
        <v>0</v>
      </c>
      <c r="DJ7" s="31">
        <v>0</v>
      </c>
      <c r="DK7" s="31">
        <v>0</v>
      </c>
      <c r="DL7" s="31">
        <v>0</v>
      </c>
      <c r="DM7" s="31"/>
      <c r="DN7" s="31"/>
      <c r="DO7" s="31">
        <v>0.38058315351383903</v>
      </c>
      <c r="DP7" s="31"/>
      <c r="DQ7" s="31"/>
      <c r="DR7" s="31"/>
      <c r="DS7" s="31"/>
      <c r="DT7" s="31"/>
      <c r="DU7" s="31"/>
      <c r="DV7" s="31">
        <v>0</v>
      </c>
      <c r="DW7" s="33">
        <v>0.77125728217524103</v>
      </c>
      <c r="DZ7" s="34">
        <v>18561060.985226341</v>
      </c>
      <c r="EA7" s="6">
        <v>771257.28217524104</v>
      </c>
      <c r="EB7" s="6">
        <v>17789803.703051098</v>
      </c>
      <c r="EC7" s="3">
        <v>2017</v>
      </c>
      <c r="ED7" s="35">
        <v>17.789803703051099</v>
      </c>
    </row>
    <row r="8" spans="1:134" x14ac:dyDescent="0.2">
      <c r="A8" s="36">
        <v>2018</v>
      </c>
      <c r="B8" s="28">
        <v>0</v>
      </c>
      <c r="C8" s="28">
        <v>0</v>
      </c>
      <c r="D8" s="28">
        <v>9044575.0552428775</v>
      </c>
      <c r="E8" s="28">
        <v>0</v>
      </c>
      <c r="F8" s="28">
        <v>27317368.831908964</v>
      </c>
      <c r="G8" s="28">
        <v>0</v>
      </c>
      <c r="H8" s="28">
        <v>0</v>
      </c>
      <c r="I8" s="28">
        <v>0</v>
      </c>
      <c r="J8" s="28">
        <v>0</v>
      </c>
      <c r="K8" s="28">
        <v>0</v>
      </c>
      <c r="L8" s="28">
        <v>0</v>
      </c>
      <c r="M8" s="28">
        <v>0</v>
      </c>
      <c r="N8" s="28">
        <v>0</v>
      </c>
      <c r="O8" s="28">
        <v>0</v>
      </c>
      <c r="P8" s="28">
        <v>0</v>
      </c>
      <c r="Q8" s="28">
        <v>0</v>
      </c>
      <c r="R8" s="28">
        <v>0</v>
      </c>
      <c r="S8" s="28">
        <v>0</v>
      </c>
      <c r="T8" s="28">
        <v>0</v>
      </c>
      <c r="U8" s="28">
        <v>0</v>
      </c>
      <c r="V8" s="28">
        <v>0</v>
      </c>
      <c r="W8" s="28">
        <v>23831831.570582233</v>
      </c>
      <c r="X8" s="28">
        <v>3963176.2968435274</v>
      </c>
      <c r="Y8" s="28">
        <v>0</v>
      </c>
      <c r="Z8" s="28">
        <v>0</v>
      </c>
      <c r="AA8" s="28">
        <v>9914055.6663850453</v>
      </c>
      <c r="AB8" s="28">
        <v>0</v>
      </c>
      <c r="AC8" s="28">
        <v>0</v>
      </c>
      <c r="AD8" s="28">
        <v>0</v>
      </c>
      <c r="AE8" s="28">
        <v>0</v>
      </c>
      <c r="AF8" s="28">
        <v>74071007.420962647</v>
      </c>
      <c r="AH8" s="36">
        <v>2018</v>
      </c>
      <c r="AI8" s="29">
        <v>0</v>
      </c>
      <c r="AJ8" s="29">
        <v>0</v>
      </c>
      <c r="AK8" s="29">
        <v>0</v>
      </c>
      <c r="AL8" s="29">
        <v>0</v>
      </c>
      <c r="AM8" s="29">
        <v>0</v>
      </c>
      <c r="AN8" s="29">
        <v>0</v>
      </c>
      <c r="AO8" s="29">
        <v>2040572.0411736758</v>
      </c>
      <c r="AP8" s="29">
        <v>0</v>
      </c>
      <c r="AQ8" s="29">
        <v>0</v>
      </c>
      <c r="AR8" s="29">
        <v>0</v>
      </c>
      <c r="AS8" s="28">
        <v>2040572.0411736758</v>
      </c>
      <c r="AU8" s="30">
        <v>2018</v>
      </c>
      <c r="AV8" s="31">
        <v>167.80821917808223</v>
      </c>
      <c r="AW8" s="31">
        <v>323.74103658083891</v>
      </c>
      <c r="AX8" s="31">
        <v>76.931891148756861</v>
      </c>
      <c r="AY8" s="31">
        <v>116.10678454695717</v>
      </c>
      <c r="AZ8" s="31">
        <v>57.706186782751338</v>
      </c>
      <c r="BA8" s="31">
        <v>0</v>
      </c>
      <c r="BB8" s="31">
        <v>0</v>
      </c>
      <c r="BC8" s="31">
        <v>0</v>
      </c>
      <c r="BD8" s="31">
        <v>0</v>
      </c>
      <c r="BE8" s="31">
        <v>0</v>
      </c>
      <c r="BF8" s="31">
        <v>742.29411823738667</v>
      </c>
      <c r="BH8" s="30">
        <v>2018</v>
      </c>
      <c r="BI8" s="31">
        <v>1230</v>
      </c>
      <c r="BJ8" s="31">
        <v>2207.347902376775</v>
      </c>
      <c r="BK8" s="31">
        <v>153.39523780293314</v>
      </c>
      <c r="BL8" s="31">
        <v>0</v>
      </c>
      <c r="BM8" s="31">
        <v>504.45357828143864</v>
      </c>
      <c r="BN8" s="31">
        <v>0</v>
      </c>
      <c r="BO8" s="31">
        <v>0</v>
      </c>
      <c r="BP8" s="31">
        <v>0</v>
      </c>
      <c r="BQ8" s="31">
        <v>0</v>
      </c>
      <c r="BR8" s="31">
        <v>0</v>
      </c>
      <c r="BS8" s="31">
        <v>0</v>
      </c>
      <c r="BT8" s="31">
        <v>543.39817611876015</v>
      </c>
      <c r="BU8" s="31">
        <v>78.572619401212279</v>
      </c>
      <c r="BV8" s="31">
        <v>0</v>
      </c>
      <c r="BW8" s="31">
        <v>0</v>
      </c>
      <c r="BX8" s="31">
        <v>218.68057722258499</v>
      </c>
      <c r="BY8" s="31">
        <v>0</v>
      </c>
      <c r="BZ8" s="31">
        <v>0</v>
      </c>
      <c r="CA8" s="31">
        <v>0</v>
      </c>
      <c r="CB8" s="31">
        <v>0</v>
      </c>
      <c r="CC8" s="32">
        <v>4935.8480912037039</v>
      </c>
      <c r="CD8" s="9">
        <v>6737.8480912037039</v>
      </c>
      <c r="CE8" s="30">
        <v>2018</v>
      </c>
      <c r="CF8" s="31">
        <v>1108.7459973000002</v>
      </c>
      <c r="CG8" s="31">
        <v>2075.6795999999999</v>
      </c>
      <c r="CH8" s="31">
        <v>142.62669418895621</v>
      </c>
      <c r="CI8" s="31">
        <v>0</v>
      </c>
      <c r="CJ8" s="31">
        <v>454.72429735220095</v>
      </c>
      <c r="CK8" s="31">
        <v>0</v>
      </c>
      <c r="CL8" s="31">
        <v>0</v>
      </c>
      <c r="CM8" s="31">
        <v>0</v>
      </c>
      <c r="CN8" s="31">
        <v>0</v>
      </c>
      <c r="CO8" s="31">
        <v>0</v>
      </c>
      <c r="CP8" s="31">
        <v>0</v>
      </c>
      <c r="CQ8" s="31">
        <v>489.82971765186653</v>
      </c>
      <c r="CR8" s="31">
        <v>73.056720139897777</v>
      </c>
      <c r="CS8" s="31">
        <v>0</v>
      </c>
      <c r="CT8" s="31">
        <v>0</v>
      </c>
      <c r="CU8" s="31">
        <v>218.68057722258499</v>
      </c>
      <c r="CV8" s="31">
        <v>0</v>
      </c>
      <c r="CW8" s="31">
        <v>0</v>
      </c>
      <c r="CX8" s="31">
        <v>0</v>
      </c>
      <c r="CY8" s="31">
        <v>0</v>
      </c>
      <c r="CZ8" s="32">
        <v>4563.3436038555074</v>
      </c>
      <c r="DB8" s="30">
        <v>2018</v>
      </c>
      <c r="DC8" s="31">
        <v>0</v>
      </c>
      <c r="DD8" s="31">
        <v>0</v>
      </c>
      <c r="DE8" s="31">
        <v>1.3493853729673497</v>
      </c>
      <c r="DF8" s="31">
        <v>0</v>
      </c>
      <c r="DG8" s="31">
        <v>0</v>
      </c>
      <c r="DH8" s="31">
        <v>0</v>
      </c>
      <c r="DI8" s="31">
        <v>0</v>
      </c>
      <c r="DJ8" s="31">
        <v>0</v>
      </c>
      <c r="DK8" s="31">
        <v>0</v>
      </c>
      <c r="DL8" s="31">
        <v>0</v>
      </c>
      <c r="DM8" s="31"/>
      <c r="DN8" s="31"/>
      <c r="DO8" s="31">
        <v>0.69118666820632635</v>
      </c>
      <c r="DP8" s="31"/>
      <c r="DQ8" s="31"/>
      <c r="DR8" s="31"/>
      <c r="DS8" s="31"/>
      <c r="DT8" s="31"/>
      <c r="DU8" s="31"/>
      <c r="DV8" s="31">
        <v>0</v>
      </c>
      <c r="DW8" s="33">
        <v>2.0405720411736761</v>
      </c>
      <c r="DZ8" s="34">
        <v>74071007.420962647</v>
      </c>
      <c r="EA8" s="6">
        <v>2040572.0411736758</v>
      </c>
      <c r="EB8" s="6">
        <v>72030435.379788965</v>
      </c>
      <c r="EC8" s="3">
        <v>2018</v>
      </c>
      <c r="ED8" s="35">
        <v>72.030435379788969</v>
      </c>
    </row>
    <row r="9" spans="1:134" x14ac:dyDescent="0.2">
      <c r="A9" s="36">
        <v>2019</v>
      </c>
      <c r="B9" s="28">
        <v>0</v>
      </c>
      <c r="C9" s="28">
        <v>0</v>
      </c>
      <c r="D9" s="28">
        <v>8952210.4378303792</v>
      </c>
      <c r="E9" s="28">
        <v>0</v>
      </c>
      <c r="F9" s="28">
        <v>29988716.35055444</v>
      </c>
      <c r="G9" s="28">
        <v>0</v>
      </c>
      <c r="H9" s="28">
        <v>0</v>
      </c>
      <c r="I9" s="28">
        <v>0</v>
      </c>
      <c r="J9" s="28">
        <v>0</v>
      </c>
      <c r="K9" s="28">
        <v>0</v>
      </c>
      <c r="L9" s="28">
        <v>0</v>
      </c>
      <c r="M9" s="28">
        <v>0</v>
      </c>
      <c r="N9" s="28">
        <v>0</v>
      </c>
      <c r="O9" s="28">
        <v>0</v>
      </c>
      <c r="P9" s="28">
        <v>0</v>
      </c>
      <c r="Q9" s="28">
        <v>0</v>
      </c>
      <c r="R9" s="28">
        <v>0</v>
      </c>
      <c r="S9" s="28">
        <v>0</v>
      </c>
      <c r="T9" s="28">
        <v>0</v>
      </c>
      <c r="U9" s="28">
        <v>0</v>
      </c>
      <c r="V9" s="28">
        <v>0</v>
      </c>
      <c r="W9" s="28">
        <v>25800515.274481792</v>
      </c>
      <c r="X9" s="28">
        <v>4071323.8293777285</v>
      </c>
      <c r="Y9" s="28">
        <v>0</v>
      </c>
      <c r="Z9" s="28">
        <v>0</v>
      </c>
      <c r="AA9" s="28">
        <v>10396694.375014145</v>
      </c>
      <c r="AB9" s="28">
        <v>0</v>
      </c>
      <c r="AC9" s="28">
        <v>0</v>
      </c>
      <c r="AD9" s="28">
        <v>0</v>
      </c>
      <c r="AE9" s="28">
        <v>0</v>
      </c>
      <c r="AF9" s="28">
        <v>79209460.26725848</v>
      </c>
      <c r="AH9" s="36">
        <v>2019</v>
      </c>
      <c r="AI9" s="29">
        <v>0</v>
      </c>
      <c r="AJ9" s="29">
        <v>0</v>
      </c>
      <c r="AK9" s="29">
        <v>0</v>
      </c>
      <c r="AL9" s="29">
        <v>0</v>
      </c>
      <c r="AM9" s="29">
        <v>0</v>
      </c>
      <c r="AN9" s="29">
        <v>0</v>
      </c>
      <c r="AO9" s="29">
        <v>1896424.0763622536</v>
      </c>
      <c r="AP9" s="29">
        <v>0</v>
      </c>
      <c r="AQ9" s="29">
        <v>0</v>
      </c>
      <c r="AR9" s="29">
        <v>0</v>
      </c>
      <c r="AS9" s="28">
        <v>1896424.0763622536</v>
      </c>
      <c r="AU9" s="30">
        <v>2019</v>
      </c>
      <c r="AV9" s="31">
        <v>167.80821917808223</v>
      </c>
      <c r="AW9" s="31">
        <v>327.76964945073263</v>
      </c>
      <c r="AX9" s="31">
        <v>74.733227154148167</v>
      </c>
      <c r="AY9" s="31">
        <v>115.18322584137782</v>
      </c>
      <c r="AZ9" s="31">
        <v>58.213811427151178</v>
      </c>
      <c r="BA9" s="31">
        <v>0</v>
      </c>
      <c r="BB9" s="31">
        <v>0</v>
      </c>
      <c r="BC9" s="31">
        <v>0</v>
      </c>
      <c r="BD9" s="31">
        <v>0</v>
      </c>
      <c r="BE9" s="31">
        <v>0</v>
      </c>
      <c r="BF9" s="31">
        <v>743.70813305149204</v>
      </c>
      <c r="BH9" s="30">
        <v>2019</v>
      </c>
      <c r="BI9" s="31">
        <v>1230</v>
      </c>
      <c r="BJ9" s="31">
        <v>2245.0462061998192</v>
      </c>
      <c r="BK9" s="31">
        <v>139.24217205041427</v>
      </c>
      <c r="BL9" s="31">
        <v>0</v>
      </c>
      <c r="BM9" s="31">
        <v>508.57789299529082</v>
      </c>
      <c r="BN9" s="31">
        <v>0</v>
      </c>
      <c r="BO9" s="31">
        <v>0</v>
      </c>
      <c r="BP9" s="31">
        <v>0</v>
      </c>
      <c r="BQ9" s="31">
        <v>0</v>
      </c>
      <c r="BR9" s="31">
        <v>0</v>
      </c>
      <c r="BS9" s="31">
        <v>0</v>
      </c>
      <c r="BT9" s="31">
        <v>531.15438079052751</v>
      </c>
      <c r="BU9" s="31">
        <v>74.204783828285258</v>
      </c>
      <c r="BV9" s="31">
        <v>0</v>
      </c>
      <c r="BW9" s="31">
        <v>0</v>
      </c>
      <c r="BX9" s="31">
        <v>207.62265533936727</v>
      </c>
      <c r="BY9" s="31">
        <v>0</v>
      </c>
      <c r="BZ9" s="31">
        <v>0</v>
      </c>
      <c r="CA9" s="31">
        <v>0</v>
      </c>
      <c r="CB9" s="31">
        <v>0</v>
      </c>
      <c r="CC9" s="32">
        <v>4935.8480912037039</v>
      </c>
      <c r="CD9" s="9">
        <v>4935.8480912037039</v>
      </c>
      <c r="CE9" s="30">
        <v>2019</v>
      </c>
      <c r="CF9" s="31">
        <v>1108.7459973000002</v>
      </c>
      <c r="CG9" s="31">
        <v>2111.1291999999999</v>
      </c>
      <c r="CH9" s="31">
        <v>129.46719191344232</v>
      </c>
      <c r="CI9" s="31">
        <v>0</v>
      </c>
      <c r="CJ9" s="31">
        <v>458.44203510064744</v>
      </c>
      <c r="CK9" s="31">
        <v>0</v>
      </c>
      <c r="CL9" s="31">
        <v>0</v>
      </c>
      <c r="CM9" s="31">
        <v>0</v>
      </c>
      <c r="CN9" s="31">
        <v>0</v>
      </c>
      <c r="CO9" s="31">
        <v>0</v>
      </c>
      <c r="CP9" s="31">
        <v>0</v>
      </c>
      <c r="CQ9" s="31">
        <v>478.79292166655068</v>
      </c>
      <c r="CR9" s="31">
        <v>68.995512259847175</v>
      </c>
      <c r="CS9" s="31">
        <v>0</v>
      </c>
      <c r="CT9" s="31">
        <v>0</v>
      </c>
      <c r="CU9" s="31">
        <v>207.62265533936727</v>
      </c>
      <c r="CV9" s="31">
        <v>0</v>
      </c>
      <c r="CW9" s="31">
        <v>0</v>
      </c>
      <c r="CX9" s="31">
        <v>0</v>
      </c>
      <c r="CY9" s="31">
        <v>0</v>
      </c>
      <c r="CZ9" s="32">
        <v>4563.1955135798553</v>
      </c>
      <c r="DB9" s="30">
        <v>2019</v>
      </c>
      <c r="DC9" s="31">
        <v>0</v>
      </c>
      <c r="DD9" s="31">
        <v>0</v>
      </c>
      <c r="DE9" s="31">
        <v>1.2371326938550748</v>
      </c>
      <c r="DF9" s="31">
        <v>0</v>
      </c>
      <c r="DG9" s="31">
        <v>0</v>
      </c>
      <c r="DH9" s="31">
        <v>0</v>
      </c>
      <c r="DI9" s="31">
        <v>0</v>
      </c>
      <c r="DJ9" s="31">
        <v>0</v>
      </c>
      <c r="DK9" s="31">
        <v>0</v>
      </c>
      <c r="DL9" s="31">
        <v>0</v>
      </c>
      <c r="DM9" s="31"/>
      <c r="DN9" s="31"/>
      <c r="DO9" s="31">
        <v>0.65929138250717845</v>
      </c>
      <c r="DP9" s="31"/>
      <c r="DQ9" s="31"/>
      <c r="DR9" s="31"/>
      <c r="DS9" s="31"/>
      <c r="DT9" s="31"/>
      <c r="DU9" s="31"/>
      <c r="DV9" s="31">
        <v>0</v>
      </c>
      <c r="DW9" s="33">
        <v>1.8964240763622533</v>
      </c>
      <c r="DZ9" s="34">
        <v>79209460.26725848</v>
      </c>
      <c r="EA9" s="6">
        <v>1896424.0763622536</v>
      </c>
      <c r="EB9" s="6">
        <v>77313036.190896228</v>
      </c>
      <c r="EC9" s="3">
        <v>2019</v>
      </c>
      <c r="ED9" s="35">
        <v>77.313036190896227</v>
      </c>
    </row>
    <row r="10" spans="1:134" x14ac:dyDescent="0.2">
      <c r="A10" s="36">
        <v>2020</v>
      </c>
      <c r="B10" s="28">
        <v>0</v>
      </c>
      <c r="C10" s="28">
        <v>0</v>
      </c>
      <c r="D10" s="28">
        <v>8544039.1655183379</v>
      </c>
      <c r="E10" s="28">
        <v>0</v>
      </c>
      <c r="F10" s="28">
        <v>32421113.133832317</v>
      </c>
      <c r="G10" s="28">
        <v>0</v>
      </c>
      <c r="H10" s="28">
        <v>0</v>
      </c>
      <c r="I10" s="28">
        <v>0</v>
      </c>
      <c r="J10" s="28">
        <v>0</v>
      </c>
      <c r="K10" s="28">
        <v>0</v>
      </c>
      <c r="L10" s="28">
        <v>0</v>
      </c>
      <c r="M10" s="28">
        <v>0</v>
      </c>
      <c r="N10" s="28">
        <v>0</v>
      </c>
      <c r="O10" s="28">
        <v>0</v>
      </c>
      <c r="P10" s="28">
        <v>0</v>
      </c>
      <c r="Q10" s="28">
        <v>0</v>
      </c>
      <c r="R10" s="28">
        <v>0</v>
      </c>
      <c r="S10" s="28">
        <v>0</v>
      </c>
      <c r="T10" s="28">
        <v>0</v>
      </c>
      <c r="U10" s="28">
        <v>0</v>
      </c>
      <c r="V10" s="28">
        <v>0</v>
      </c>
      <c r="W10" s="28">
        <v>26429250.747887552</v>
      </c>
      <c r="X10" s="28">
        <v>4027783.3057901086</v>
      </c>
      <c r="Y10" s="28">
        <v>0</v>
      </c>
      <c r="Z10" s="28">
        <v>0</v>
      </c>
      <c r="AA10" s="28">
        <v>11218004.155733876</v>
      </c>
      <c r="AB10" s="28">
        <v>0</v>
      </c>
      <c r="AC10" s="28">
        <v>0</v>
      </c>
      <c r="AD10" s="28">
        <v>0</v>
      </c>
      <c r="AE10" s="28">
        <v>0</v>
      </c>
      <c r="AF10" s="28">
        <v>82640190.508762181</v>
      </c>
      <c r="AH10" s="36">
        <v>2020</v>
      </c>
      <c r="AI10" s="29">
        <v>0</v>
      </c>
      <c r="AJ10" s="29">
        <v>0</v>
      </c>
      <c r="AK10" s="29">
        <v>0</v>
      </c>
      <c r="AL10" s="29">
        <v>0</v>
      </c>
      <c r="AM10" s="29">
        <v>0</v>
      </c>
      <c r="AN10" s="29">
        <v>0</v>
      </c>
      <c r="AO10" s="29">
        <v>1699860.3947804286</v>
      </c>
      <c r="AP10" s="29">
        <v>0</v>
      </c>
      <c r="AQ10" s="29">
        <v>0</v>
      </c>
      <c r="AR10" s="29">
        <v>0</v>
      </c>
      <c r="AS10" s="28">
        <v>1699860.3947804286</v>
      </c>
      <c r="AU10" s="30">
        <v>2020</v>
      </c>
      <c r="AV10" s="31">
        <v>167.80821917808223</v>
      </c>
      <c r="AW10" s="31">
        <v>335.61553539805544</v>
      </c>
      <c r="AX10" s="31">
        <v>72.365167636184211</v>
      </c>
      <c r="AY10" s="31">
        <v>112.94301375792516</v>
      </c>
      <c r="AZ10" s="31">
        <v>57.788520707370026</v>
      </c>
      <c r="BA10" s="31">
        <v>0</v>
      </c>
      <c r="BB10" s="31">
        <v>0</v>
      </c>
      <c r="BC10" s="31">
        <v>0</v>
      </c>
      <c r="BD10" s="31">
        <v>0</v>
      </c>
      <c r="BE10" s="31">
        <v>0</v>
      </c>
      <c r="BF10" s="31">
        <v>746.52045667761706</v>
      </c>
      <c r="BH10" s="30">
        <v>2020</v>
      </c>
      <c r="BI10" s="31">
        <v>1230</v>
      </c>
      <c r="BJ10" s="31">
        <v>2316.1157016004677</v>
      </c>
      <c r="BK10" s="31">
        <v>122.30972172183878</v>
      </c>
      <c r="BL10" s="31">
        <v>0</v>
      </c>
      <c r="BM10" s="31">
        <v>505.68479822170855</v>
      </c>
      <c r="BN10" s="31">
        <v>0</v>
      </c>
      <c r="BO10" s="31">
        <v>0</v>
      </c>
      <c r="BP10" s="31">
        <v>0</v>
      </c>
      <c r="BQ10" s="31">
        <v>0</v>
      </c>
      <c r="BR10" s="31">
        <v>0</v>
      </c>
      <c r="BS10" s="31">
        <v>0</v>
      </c>
      <c r="BT10" s="31">
        <v>491.64284871350611</v>
      </c>
      <c r="BU10" s="31">
        <v>67.119243381743559</v>
      </c>
      <c r="BV10" s="31">
        <v>0</v>
      </c>
      <c r="BW10" s="31">
        <v>0</v>
      </c>
      <c r="BX10" s="31">
        <v>202.97577756443883</v>
      </c>
      <c r="BY10" s="31">
        <v>0</v>
      </c>
      <c r="BZ10" s="31">
        <v>0</v>
      </c>
      <c r="CA10" s="31">
        <v>0</v>
      </c>
      <c r="CB10" s="31">
        <v>0</v>
      </c>
      <c r="CC10" s="32">
        <v>4935.848091203703</v>
      </c>
      <c r="CD10" s="9">
        <v>4935.848091203703</v>
      </c>
      <c r="CE10" s="30">
        <v>2020</v>
      </c>
      <c r="CF10" s="31">
        <v>1108.7459973000002</v>
      </c>
      <c r="CG10" s="31">
        <v>2177.9594000000006</v>
      </c>
      <c r="CH10" s="31">
        <v>113.72342144524822</v>
      </c>
      <c r="CI10" s="31">
        <v>0</v>
      </c>
      <c r="CJ10" s="31">
        <v>455.83414302746144</v>
      </c>
      <c r="CK10" s="31">
        <v>0</v>
      </c>
      <c r="CL10" s="31">
        <v>0</v>
      </c>
      <c r="CM10" s="31">
        <v>0</v>
      </c>
      <c r="CN10" s="31">
        <v>0</v>
      </c>
      <c r="CO10" s="31">
        <v>0</v>
      </c>
      <c r="CP10" s="31">
        <v>0</v>
      </c>
      <c r="CQ10" s="31">
        <v>443.17645578233282</v>
      </c>
      <c r="CR10" s="31">
        <v>62.407385894863893</v>
      </c>
      <c r="CS10" s="31">
        <v>0</v>
      </c>
      <c r="CT10" s="31">
        <v>0</v>
      </c>
      <c r="CU10" s="31">
        <v>202.97577756443883</v>
      </c>
      <c r="CV10" s="31">
        <v>0</v>
      </c>
      <c r="CW10" s="31">
        <v>0</v>
      </c>
      <c r="CX10" s="31">
        <v>0</v>
      </c>
      <c r="CY10" s="31">
        <v>0</v>
      </c>
      <c r="CZ10" s="32">
        <v>4564.8225810143458</v>
      </c>
      <c r="DB10" s="30">
        <v>2020</v>
      </c>
      <c r="DC10" s="31">
        <v>0</v>
      </c>
      <c r="DD10" s="31">
        <v>0</v>
      </c>
      <c r="DE10" s="31">
        <v>1.0975589278961724</v>
      </c>
      <c r="DF10" s="31">
        <v>0</v>
      </c>
      <c r="DG10" s="31">
        <v>0</v>
      </c>
      <c r="DH10" s="31">
        <v>0</v>
      </c>
      <c r="DI10" s="31">
        <v>0</v>
      </c>
      <c r="DJ10" s="31">
        <v>0</v>
      </c>
      <c r="DK10" s="31">
        <v>0</v>
      </c>
      <c r="DL10" s="31">
        <v>0</v>
      </c>
      <c r="DM10" s="31"/>
      <c r="DN10" s="31"/>
      <c r="DO10" s="31">
        <v>0.60230146688425645</v>
      </c>
      <c r="DP10" s="31"/>
      <c r="DQ10" s="31"/>
      <c r="DR10" s="31"/>
      <c r="DS10" s="31"/>
      <c r="DT10" s="31"/>
      <c r="DU10" s="31"/>
      <c r="DV10" s="31">
        <v>0</v>
      </c>
      <c r="DW10" s="33">
        <v>1.6998603947804289</v>
      </c>
      <c r="DZ10" s="34">
        <v>82640190.508762181</v>
      </c>
      <c r="EA10" s="6">
        <v>1699860.3947804286</v>
      </c>
      <c r="EB10" s="6">
        <v>80940330.113981754</v>
      </c>
      <c r="EC10" s="3">
        <v>2020</v>
      </c>
      <c r="ED10" s="35">
        <v>80.940330113981759</v>
      </c>
    </row>
    <row r="11" spans="1:134" x14ac:dyDescent="0.2">
      <c r="A11" s="36">
        <v>2021</v>
      </c>
      <c r="B11" s="28">
        <v>0</v>
      </c>
      <c r="C11" s="28">
        <v>0</v>
      </c>
      <c r="D11" s="28">
        <v>7171721.0658133728</v>
      </c>
      <c r="E11" s="28">
        <v>0</v>
      </c>
      <c r="F11" s="28">
        <v>33117688.52111727</v>
      </c>
      <c r="G11" s="28">
        <v>0</v>
      </c>
      <c r="H11" s="28">
        <v>0</v>
      </c>
      <c r="I11" s="28">
        <v>0</v>
      </c>
      <c r="J11" s="28">
        <v>0</v>
      </c>
      <c r="K11" s="28">
        <v>0</v>
      </c>
      <c r="L11" s="28">
        <v>0</v>
      </c>
      <c r="M11" s="28">
        <v>0</v>
      </c>
      <c r="N11" s="28">
        <v>0</v>
      </c>
      <c r="O11" s="28">
        <v>0</v>
      </c>
      <c r="P11" s="28">
        <v>0</v>
      </c>
      <c r="Q11" s="28">
        <v>0</v>
      </c>
      <c r="R11" s="28">
        <v>0</v>
      </c>
      <c r="S11" s="28">
        <v>0</v>
      </c>
      <c r="T11" s="28">
        <v>0</v>
      </c>
      <c r="U11" s="28">
        <v>0</v>
      </c>
      <c r="V11" s="28">
        <v>1033186.331039879</v>
      </c>
      <c r="W11" s="28">
        <v>26195230.993137185</v>
      </c>
      <c r="X11" s="28">
        <v>2566665.8394764201</v>
      </c>
      <c r="Y11" s="28">
        <v>0</v>
      </c>
      <c r="Z11" s="28">
        <v>0</v>
      </c>
      <c r="AA11" s="28">
        <v>10765111.988277934</v>
      </c>
      <c r="AB11" s="28">
        <v>0</v>
      </c>
      <c r="AC11" s="28">
        <v>0</v>
      </c>
      <c r="AD11" s="28">
        <v>0</v>
      </c>
      <c r="AE11" s="28">
        <v>0</v>
      </c>
      <c r="AF11" s="28">
        <v>80849604.738862067</v>
      </c>
      <c r="AH11" s="36">
        <v>2021</v>
      </c>
      <c r="AI11" s="29">
        <v>0</v>
      </c>
      <c r="AJ11" s="29">
        <v>0</v>
      </c>
      <c r="AK11" s="29">
        <v>0</v>
      </c>
      <c r="AL11" s="29">
        <v>0</v>
      </c>
      <c r="AM11" s="29">
        <v>0</v>
      </c>
      <c r="AN11" s="29">
        <v>0</v>
      </c>
      <c r="AO11" s="29">
        <v>1268170.026937258</v>
      </c>
      <c r="AP11" s="29">
        <v>0</v>
      </c>
      <c r="AQ11" s="29">
        <v>0</v>
      </c>
      <c r="AR11" s="29">
        <v>0</v>
      </c>
      <c r="AS11" s="28">
        <v>1268170.026937258</v>
      </c>
      <c r="AU11" s="30">
        <v>2021</v>
      </c>
      <c r="AV11" s="31">
        <v>167.80821917808223</v>
      </c>
      <c r="AW11" s="31">
        <v>348.72963570763204</v>
      </c>
      <c r="AX11" s="31">
        <v>66.423823358433054</v>
      </c>
      <c r="AY11" s="31">
        <v>110.37993783186589</v>
      </c>
      <c r="AZ11" s="31">
        <v>56.244364246697735</v>
      </c>
      <c r="BA11" s="31">
        <v>0</v>
      </c>
      <c r="BB11" s="31">
        <v>0</v>
      </c>
      <c r="BC11" s="31">
        <v>0</v>
      </c>
      <c r="BD11" s="31">
        <v>0</v>
      </c>
      <c r="BE11" s="31">
        <v>0</v>
      </c>
      <c r="BF11" s="31">
        <v>749.58598032271095</v>
      </c>
      <c r="BH11" s="30">
        <v>2021</v>
      </c>
      <c r="BI11" s="31">
        <v>1230</v>
      </c>
      <c r="BJ11" s="31">
        <v>2419.4027755622901</v>
      </c>
      <c r="BK11" s="31">
        <v>99.256636646735387</v>
      </c>
      <c r="BL11" s="31">
        <v>0</v>
      </c>
      <c r="BM11" s="31">
        <v>492.67067511108678</v>
      </c>
      <c r="BN11" s="31">
        <v>0</v>
      </c>
      <c r="BO11" s="31">
        <v>0</v>
      </c>
      <c r="BP11" s="31">
        <v>0</v>
      </c>
      <c r="BQ11" s="31">
        <v>0</v>
      </c>
      <c r="BR11" s="31">
        <v>0</v>
      </c>
      <c r="BS11" s="31">
        <v>13.307468040170235</v>
      </c>
      <c r="BT11" s="31">
        <v>456.34282684924204</v>
      </c>
      <c r="BU11" s="31">
        <v>40.666406512927921</v>
      </c>
      <c r="BV11" s="31">
        <v>0</v>
      </c>
      <c r="BW11" s="31">
        <v>0</v>
      </c>
      <c r="BX11" s="31">
        <v>184.20130248125105</v>
      </c>
      <c r="BY11" s="31">
        <v>0</v>
      </c>
      <c r="BZ11" s="31">
        <v>0</v>
      </c>
      <c r="CA11" s="31">
        <v>0</v>
      </c>
      <c r="CB11" s="31">
        <v>0</v>
      </c>
      <c r="CC11" s="32">
        <v>4935.8480912037039</v>
      </c>
      <c r="CD11" s="9">
        <v>4935.8480912037039</v>
      </c>
      <c r="CE11" s="30">
        <v>2021</v>
      </c>
      <c r="CF11" s="31">
        <v>1108.7459973000002</v>
      </c>
      <c r="CG11" s="31">
        <v>2275.0853999999999</v>
      </c>
      <c r="CH11" s="31">
        <v>92.288692686961497</v>
      </c>
      <c r="CI11" s="31">
        <v>0</v>
      </c>
      <c r="CJ11" s="31">
        <v>444.10295855000504</v>
      </c>
      <c r="CK11" s="31">
        <v>0</v>
      </c>
      <c r="CL11" s="31">
        <v>0</v>
      </c>
      <c r="CM11" s="31">
        <v>0</v>
      </c>
      <c r="CN11" s="31">
        <v>0</v>
      </c>
      <c r="CO11" s="31">
        <v>0</v>
      </c>
      <c r="CP11" s="31">
        <v>11.995611320110914</v>
      </c>
      <c r="CQ11" s="31">
        <v>411.35632737045853</v>
      </c>
      <c r="CR11" s="31">
        <v>37.811572305357721</v>
      </c>
      <c r="CS11" s="31">
        <v>0</v>
      </c>
      <c r="CT11" s="31">
        <v>0</v>
      </c>
      <c r="CU11" s="31">
        <v>184.20130248125105</v>
      </c>
      <c r="CV11" s="31">
        <v>0</v>
      </c>
      <c r="CW11" s="31">
        <v>0</v>
      </c>
      <c r="CX11" s="31">
        <v>0</v>
      </c>
      <c r="CY11" s="31">
        <v>0</v>
      </c>
      <c r="CZ11" s="32">
        <v>4565.5878620141457</v>
      </c>
      <c r="DB11" s="30">
        <v>2021</v>
      </c>
      <c r="DC11" s="31">
        <v>0</v>
      </c>
      <c r="DD11" s="31">
        <v>0</v>
      </c>
      <c r="DE11" s="31">
        <v>0.89959658343307658</v>
      </c>
      <c r="DF11" s="31">
        <v>0</v>
      </c>
      <c r="DG11" s="31">
        <v>0</v>
      </c>
      <c r="DH11" s="31">
        <v>0</v>
      </c>
      <c r="DI11" s="31">
        <v>0</v>
      </c>
      <c r="DJ11" s="31">
        <v>0</v>
      </c>
      <c r="DK11" s="31">
        <v>0</v>
      </c>
      <c r="DL11" s="31">
        <v>0</v>
      </c>
      <c r="DM11" s="31"/>
      <c r="DN11" s="31"/>
      <c r="DO11" s="31">
        <v>0.36857344350418136</v>
      </c>
      <c r="DP11" s="31"/>
      <c r="DQ11" s="31"/>
      <c r="DR11" s="31"/>
      <c r="DS11" s="31"/>
      <c r="DT11" s="31"/>
      <c r="DU11" s="31"/>
      <c r="DV11" s="31">
        <v>0</v>
      </c>
      <c r="DW11" s="33">
        <v>1.268170026937258</v>
      </c>
      <c r="DZ11" s="34">
        <v>80849604.738862067</v>
      </c>
      <c r="EA11" s="6">
        <v>1268170.026937258</v>
      </c>
      <c r="EB11" s="6">
        <v>79581434.711924806</v>
      </c>
      <c r="EC11" s="3">
        <v>2021</v>
      </c>
      <c r="ED11" s="35">
        <v>79.5814347119248</v>
      </c>
    </row>
    <row r="12" spans="1:134" x14ac:dyDescent="0.2">
      <c r="A12" s="36">
        <v>2022</v>
      </c>
      <c r="B12" s="28">
        <v>0</v>
      </c>
      <c r="C12" s="28">
        <v>0</v>
      </c>
      <c r="D12" s="28">
        <v>3596424.7927912232</v>
      </c>
      <c r="E12" s="28">
        <v>0</v>
      </c>
      <c r="F12" s="28">
        <v>30758426.865535371</v>
      </c>
      <c r="G12" s="28">
        <v>0</v>
      </c>
      <c r="H12" s="28">
        <v>0</v>
      </c>
      <c r="I12" s="28">
        <v>0</v>
      </c>
      <c r="J12" s="28">
        <v>0</v>
      </c>
      <c r="K12" s="28">
        <v>0</v>
      </c>
      <c r="L12" s="28">
        <v>0</v>
      </c>
      <c r="M12" s="28">
        <v>0</v>
      </c>
      <c r="N12" s="28">
        <v>0</v>
      </c>
      <c r="O12" s="28">
        <v>0</v>
      </c>
      <c r="P12" s="28">
        <v>0</v>
      </c>
      <c r="Q12" s="28">
        <v>0</v>
      </c>
      <c r="R12" s="28">
        <v>0</v>
      </c>
      <c r="S12" s="28">
        <v>0</v>
      </c>
      <c r="T12" s="28">
        <v>0</v>
      </c>
      <c r="U12" s="28">
        <v>0</v>
      </c>
      <c r="V12" s="28">
        <v>2532742.3078706036</v>
      </c>
      <c r="W12" s="28">
        <v>31499556.828747705</v>
      </c>
      <c r="X12" s="28">
        <v>1436935.3648310858</v>
      </c>
      <c r="Y12" s="28">
        <v>0</v>
      </c>
      <c r="Z12" s="28">
        <v>0</v>
      </c>
      <c r="AA12" s="28">
        <v>10009394.723054841</v>
      </c>
      <c r="AB12" s="28">
        <v>0</v>
      </c>
      <c r="AC12" s="28">
        <v>0</v>
      </c>
      <c r="AD12" s="28">
        <v>0</v>
      </c>
      <c r="AE12" s="28">
        <v>0</v>
      </c>
      <c r="AF12" s="28">
        <v>79833480.882830843</v>
      </c>
      <c r="AH12" s="36">
        <v>2022</v>
      </c>
      <c r="AI12" s="29">
        <v>0</v>
      </c>
      <c r="AJ12" s="29">
        <v>0</v>
      </c>
      <c r="AK12" s="29">
        <v>0</v>
      </c>
      <c r="AL12" s="29">
        <v>0</v>
      </c>
      <c r="AM12" s="29">
        <v>0</v>
      </c>
      <c r="AN12" s="29">
        <v>0</v>
      </c>
      <c r="AO12" s="29">
        <v>656175.29578763747</v>
      </c>
      <c r="AP12" s="29">
        <v>0</v>
      </c>
      <c r="AQ12" s="29">
        <v>0</v>
      </c>
      <c r="AR12" s="29">
        <v>0</v>
      </c>
      <c r="AS12" s="28">
        <v>656175.29578763747</v>
      </c>
      <c r="AU12" s="30">
        <v>2022</v>
      </c>
      <c r="AV12" s="31">
        <v>167.80821917808223</v>
      </c>
      <c r="AW12" s="31">
        <v>366.17289130307313</v>
      </c>
      <c r="AX12" s="31">
        <v>60.537787891256897</v>
      </c>
      <c r="AY12" s="31">
        <v>109.04029219825027</v>
      </c>
      <c r="AZ12" s="31">
        <v>49.900286426457576</v>
      </c>
      <c r="BA12" s="31">
        <v>0</v>
      </c>
      <c r="BB12" s="31">
        <v>0</v>
      </c>
      <c r="BC12" s="31">
        <v>0</v>
      </c>
      <c r="BD12" s="31">
        <v>0</v>
      </c>
      <c r="BE12" s="31">
        <v>0</v>
      </c>
      <c r="BF12" s="31">
        <v>753.45947699712019</v>
      </c>
      <c r="BH12" s="30">
        <v>2022</v>
      </c>
      <c r="BI12" s="31">
        <v>1166.9863013698632</v>
      </c>
      <c r="BJ12" s="31">
        <v>2557.4553091933858</v>
      </c>
      <c r="BK12" s="31">
        <v>49.722789814446926</v>
      </c>
      <c r="BL12" s="31">
        <v>0</v>
      </c>
      <c r="BM12" s="31">
        <v>437.3246369420628</v>
      </c>
      <c r="BN12" s="31">
        <v>0</v>
      </c>
      <c r="BO12" s="31">
        <v>0</v>
      </c>
      <c r="BP12" s="31">
        <v>0</v>
      </c>
      <c r="BQ12" s="31">
        <v>0</v>
      </c>
      <c r="BR12" s="31">
        <v>0</v>
      </c>
      <c r="BS12" s="31">
        <v>31.142722756565444</v>
      </c>
      <c r="BT12" s="31">
        <v>509.41119323420918</v>
      </c>
      <c r="BU12" s="31">
        <v>21.959234172070893</v>
      </c>
      <c r="BV12" s="31">
        <v>0</v>
      </c>
      <c r="BW12" s="31">
        <v>0</v>
      </c>
      <c r="BX12" s="31">
        <v>161.8459037211</v>
      </c>
      <c r="BY12" s="31">
        <v>0</v>
      </c>
      <c r="BZ12" s="31">
        <v>0</v>
      </c>
      <c r="CA12" s="31">
        <v>0</v>
      </c>
      <c r="CB12" s="31">
        <v>0</v>
      </c>
      <c r="CC12" s="32">
        <v>4935.8480912037039</v>
      </c>
      <c r="CD12" s="9">
        <v>4935.8480912037039</v>
      </c>
      <c r="CE12" s="30">
        <v>2022</v>
      </c>
      <c r="CF12" s="31">
        <v>1051.9442199575344</v>
      </c>
      <c r="CG12" s="31">
        <v>2404.9031</v>
      </c>
      <c r="CH12" s="31">
        <v>46.232185813993141</v>
      </c>
      <c r="CI12" s="31">
        <v>0</v>
      </c>
      <c r="CJ12" s="31">
        <v>394.21295994324214</v>
      </c>
      <c r="CK12" s="31">
        <v>0</v>
      </c>
      <c r="CL12" s="31">
        <v>0</v>
      </c>
      <c r="CM12" s="31">
        <v>0</v>
      </c>
      <c r="CN12" s="31">
        <v>0</v>
      </c>
      <c r="CO12" s="31">
        <v>0</v>
      </c>
      <c r="CP12" s="31">
        <v>28.072657887289072</v>
      </c>
      <c r="CQ12" s="31">
        <v>459.19318819369619</v>
      </c>
      <c r="CR12" s="31">
        <v>20.417667600002538</v>
      </c>
      <c r="CS12" s="31">
        <v>0</v>
      </c>
      <c r="CT12" s="31">
        <v>0</v>
      </c>
      <c r="CU12" s="31">
        <v>161.8459037211</v>
      </c>
      <c r="CV12" s="31">
        <v>0</v>
      </c>
      <c r="CW12" s="31">
        <v>0</v>
      </c>
      <c r="CX12" s="31">
        <v>0</v>
      </c>
      <c r="CY12" s="31">
        <v>0</v>
      </c>
      <c r="CZ12" s="32">
        <v>4566.821883116857</v>
      </c>
      <c r="DB12" s="30">
        <v>2022</v>
      </c>
      <c r="DC12" s="31">
        <v>0</v>
      </c>
      <c r="DD12" s="31">
        <v>0</v>
      </c>
      <c r="DE12" s="31">
        <v>0.45516106409073787</v>
      </c>
      <c r="DF12" s="31">
        <v>0</v>
      </c>
      <c r="DG12" s="31">
        <v>0</v>
      </c>
      <c r="DH12" s="31">
        <v>0</v>
      </c>
      <c r="DI12" s="31">
        <v>0</v>
      </c>
      <c r="DJ12" s="31">
        <v>0</v>
      </c>
      <c r="DK12" s="31">
        <v>0</v>
      </c>
      <c r="DL12" s="31">
        <v>0</v>
      </c>
      <c r="DM12" s="31"/>
      <c r="DN12" s="31"/>
      <c r="DO12" s="31">
        <v>0.20101423169689969</v>
      </c>
      <c r="DP12" s="31"/>
      <c r="DQ12" s="31"/>
      <c r="DR12" s="31"/>
      <c r="DS12" s="31"/>
      <c r="DT12" s="31"/>
      <c r="DU12" s="31"/>
      <c r="DV12" s="31">
        <v>0</v>
      </c>
      <c r="DW12" s="33">
        <v>0.65617529578763756</v>
      </c>
      <c r="DZ12" s="34">
        <v>79833480.882830843</v>
      </c>
      <c r="EA12" s="6">
        <v>656175.29578763747</v>
      </c>
      <c r="EB12" s="6">
        <v>79177305.587043211</v>
      </c>
      <c r="EC12" s="3">
        <v>2022</v>
      </c>
      <c r="ED12" s="35">
        <v>79.177305587043207</v>
      </c>
    </row>
    <row r="13" spans="1:134" x14ac:dyDescent="0.2">
      <c r="A13" s="36">
        <v>2023</v>
      </c>
      <c r="B13" s="28">
        <v>0</v>
      </c>
      <c r="C13" s="28">
        <v>0</v>
      </c>
      <c r="D13" s="28">
        <v>1432930.4595808906</v>
      </c>
      <c r="E13" s="28">
        <v>0</v>
      </c>
      <c r="F13" s="28">
        <v>29389343.417424247</v>
      </c>
      <c r="G13" s="28">
        <v>0</v>
      </c>
      <c r="H13" s="28">
        <v>0</v>
      </c>
      <c r="I13" s="28">
        <v>0</v>
      </c>
      <c r="J13" s="28">
        <v>0</v>
      </c>
      <c r="K13" s="28">
        <v>0</v>
      </c>
      <c r="L13" s="28">
        <v>0</v>
      </c>
      <c r="M13" s="28">
        <v>0</v>
      </c>
      <c r="N13" s="28">
        <v>0</v>
      </c>
      <c r="O13" s="28">
        <v>0</v>
      </c>
      <c r="P13" s="28">
        <v>0</v>
      </c>
      <c r="Q13" s="28">
        <v>0</v>
      </c>
      <c r="R13" s="28">
        <v>0</v>
      </c>
      <c r="S13" s="28">
        <v>0</v>
      </c>
      <c r="T13" s="28">
        <v>0</v>
      </c>
      <c r="U13" s="28">
        <v>0</v>
      </c>
      <c r="V13" s="28">
        <v>4552816.9558513965</v>
      </c>
      <c r="W13" s="28">
        <v>42751962.481040888</v>
      </c>
      <c r="X13" s="28">
        <v>0</v>
      </c>
      <c r="Y13" s="28">
        <v>0</v>
      </c>
      <c r="Z13" s="28">
        <v>0</v>
      </c>
      <c r="AA13" s="28">
        <v>8471379.6197199784</v>
      </c>
      <c r="AB13" s="28">
        <v>0</v>
      </c>
      <c r="AC13" s="28">
        <v>0</v>
      </c>
      <c r="AD13" s="28">
        <v>0</v>
      </c>
      <c r="AE13" s="28">
        <v>0</v>
      </c>
      <c r="AF13" s="28">
        <v>86598432.933617413</v>
      </c>
      <c r="AH13" s="36">
        <v>2023</v>
      </c>
      <c r="AI13" s="29">
        <v>0</v>
      </c>
      <c r="AJ13" s="29">
        <v>0</v>
      </c>
      <c r="AK13" s="29">
        <v>0</v>
      </c>
      <c r="AL13" s="29">
        <v>0</v>
      </c>
      <c r="AM13" s="29">
        <v>0</v>
      </c>
      <c r="AN13" s="29">
        <v>0</v>
      </c>
      <c r="AO13" s="29">
        <v>173769.60911879237</v>
      </c>
      <c r="AP13" s="29">
        <v>0</v>
      </c>
      <c r="AQ13" s="29">
        <v>0</v>
      </c>
      <c r="AR13" s="29">
        <v>0</v>
      </c>
      <c r="AS13" s="28">
        <v>173769.60911879237</v>
      </c>
      <c r="AU13" s="30">
        <v>2023</v>
      </c>
      <c r="AV13" s="31">
        <v>167.80821917808223</v>
      </c>
      <c r="AW13" s="31">
        <v>383.78303607386192</v>
      </c>
      <c r="AX13" s="31">
        <v>52.59553235059537</v>
      </c>
      <c r="AY13" s="31">
        <v>106.70846799890955</v>
      </c>
      <c r="AZ13" s="31">
        <v>45.519798976162917</v>
      </c>
      <c r="BA13" s="31">
        <v>0</v>
      </c>
      <c r="BB13" s="31">
        <v>0</v>
      </c>
      <c r="BC13" s="31">
        <v>0</v>
      </c>
      <c r="BD13" s="31">
        <v>0</v>
      </c>
      <c r="BE13" s="31">
        <v>0</v>
      </c>
      <c r="BF13" s="31">
        <v>756.41505457761195</v>
      </c>
      <c r="BH13" s="30">
        <v>2023</v>
      </c>
      <c r="BI13" s="31">
        <v>980</v>
      </c>
      <c r="BJ13" s="31">
        <v>2694.891795608019</v>
      </c>
      <c r="BK13" s="31">
        <v>18.795021815302448</v>
      </c>
      <c r="BL13" s="31">
        <v>0</v>
      </c>
      <c r="BM13" s="31">
        <v>400.31046828037847</v>
      </c>
      <c r="BN13" s="31">
        <v>0</v>
      </c>
      <c r="BO13" s="31">
        <v>0</v>
      </c>
      <c r="BP13" s="31">
        <v>0</v>
      </c>
      <c r="BQ13" s="31">
        <v>0</v>
      </c>
      <c r="BR13" s="31">
        <v>0</v>
      </c>
      <c r="BS13" s="31">
        <v>53.55523059100549</v>
      </c>
      <c r="BT13" s="31">
        <v>658.49290197341065</v>
      </c>
      <c r="BU13" s="31">
        <v>0</v>
      </c>
      <c r="BV13" s="31">
        <v>0</v>
      </c>
      <c r="BW13" s="31">
        <v>0</v>
      </c>
      <c r="BX13" s="31">
        <v>129.80267293558751</v>
      </c>
      <c r="BY13" s="31">
        <v>0</v>
      </c>
      <c r="BZ13" s="31">
        <v>0</v>
      </c>
      <c r="CA13" s="31">
        <v>0</v>
      </c>
      <c r="CB13" s="31">
        <v>0</v>
      </c>
      <c r="CC13" s="32">
        <v>4935.8480912037039</v>
      </c>
      <c r="CD13" s="9">
        <v>4935.8480912037039</v>
      </c>
      <c r="CE13" s="30">
        <v>2023</v>
      </c>
      <c r="CF13" s="31">
        <v>883.39111980000018</v>
      </c>
      <c r="CG13" s="31">
        <v>2534.1415000000006</v>
      </c>
      <c r="CH13" s="31">
        <v>17.475587033345601</v>
      </c>
      <c r="CI13" s="31">
        <v>0</v>
      </c>
      <c r="CJ13" s="31">
        <v>360.8476661651693</v>
      </c>
      <c r="CK13" s="31">
        <v>0</v>
      </c>
      <c r="CL13" s="31">
        <v>0</v>
      </c>
      <c r="CM13" s="31">
        <v>0</v>
      </c>
      <c r="CN13" s="31">
        <v>0</v>
      </c>
      <c r="CO13" s="31">
        <v>0</v>
      </c>
      <c r="CP13" s="31">
        <v>48.27572971728118</v>
      </c>
      <c r="CQ13" s="31">
        <v>593.5783490353499</v>
      </c>
      <c r="CR13" s="31">
        <v>0</v>
      </c>
      <c r="CS13" s="31">
        <v>0</v>
      </c>
      <c r="CT13" s="31">
        <v>0</v>
      </c>
      <c r="CU13" s="31">
        <v>129.80267293558751</v>
      </c>
      <c r="CV13" s="31">
        <v>0</v>
      </c>
      <c r="CW13" s="31">
        <v>0</v>
      </c>
      <c r="CX13" s="31">
        <v>0</v>
      </c>
      <c r="CY13" s="31">
        <v>0</v>
      </c>
      <c r="CZ13" s="32">
        <v>4567.5126246867349</v>
      </c>
      <c r="DB13" s="30">
        <v>2023</v>
      </c>
      <c r="DC13" s="31">
        <v>0</v>
      </c>
      <c r="DD13" s="31">
        <v>0</v>
      </c>
      <c r="DE13" s="31">
        <v>0.17376960911879238</v>
      </c>
      <c r="DF13" s="31">
        <v>0</v>
      </c>
      <c r="DG13" s="31">
        <v>0</v>
      </c>
      <c r="DH13" s="31">
        <v>0</v>
      </c>
      <c r="DI13" s="31">
        <v>0</v>
      </c>
      <c r="DJ13" s="31">
        <v>0</v>
      </c>
      <c r="DK13" s="31">
        <v>0</v>
      </c>
      <c r="DL13" s="31">
        <v>0</v>
      </c>
      <c r="DM13" s="31"/>
      <c r="DN13" s="31"/>
      <c r="DO13" s="31">
        <v>0</v>
      </c>
      <c r="DP13" s="31"/>
      <c r="DQ13" s="31"/>
      <c r="DR13" s="31"/>
      <c r="DS13" s="31"/>
      <c r="DT13" s="31"/>
      <c r="DU13" s="31"/>
      <c r="DV13" s="31">
        <v>0</v>
      </c>
      <c r="DW13" s="33">
        <v>0.17376960911879238</v>
      </c>
      <c r="DZ13" s="34">
        <v>86598432.933617413</v>
      </c>
      <c r="EA13" s="6">
        <v>173769.60911879237</v>
      </c>
      <c r="EB13" s="6">
        <v>86424663.324498624</v>
      </c>
      <c r="EC13" s="3">
        <v>2023</v>
      </c>
      <c r="ED13" s="35">
        <v>86.424663324498624</v>
      </c>
    </row>
    <row r="14" spans="1:134" x14ac:dyDescent="0.2">
      <c r="A14" s="36">
        <v>2024</v>
      </c>
      <c r="B14" s="28">
        <v>0</v>
      </c>
      <c r="C14" s="28">
        <v>0</v>
      </c>
      <c r="D14" s="28">
        <v>192961.50458157755</v>
      </c>
      <c r="E14" s="28">
        <v>0</v>
      </c>
      <c r="F14" s="28">
        <v>30067942.333872829</v>
      </c>
      <c r="G14" s="28">
        <v>0</v>
      </c>
      <c r="H14" s="28">
        <v>0</v>
      </c>
      <c r="I14" s="28">
        <v>0</v>
      </c>
      <c r="J14" s="28">
        <v>0</v>
      </c>
      <c r="K14" s="28">
        <v>0</v>
      </c>
      <c r="L14" s="28">
        <v>0</v>
      </c>
      <c r="M14" s="28">
        <v>0</v>
      </c>
      <c r="N14" s="28">
        <v>0</v>
      </c>
      <c r="O14" s="28">
        <v>0</v>
      </c>
      <c r="P14" s="28">
        <v>0</v>
      </c>
      <c r="Q14" s="28">
        <v>0</v>
      </c>
      <c r="R14" s="28">
        <v>0</v>
      </c>
      <c r="S14" s="28">
        <v>0</v>
      </c>
      <c r="T14" s="28">
        <v>0</v>
      </c>
      <c r="U14" s="28">
        <v>0</v>
      </c>
      <c r="V14" s="28">
        <v>5799802.3178258995</v>
      </c>
      <c r="W14" s="28">
        <v>41179228.694388852</v>
      </c>
      <c r="X14" s="28">
        <v>0</v>
      </c>
      <c r="Y14" s="28">
        <v>0</v>
      </c>
      <c r="Z14" s="28">
        <v>0</v>
      </c>
      <c r="AA14" s="28">
        <v>6288570.8652073462</v>
      </c>
      <c r="AB14" s="28">
        <v>0</v>
      </c>
      <c r="AC14" s="28">
        <v>0</v>
      </c>
      <c r="AD14" s="28">
        <v>0</v>
      </c>
      <c r="AE14" s="28">
        <v>0</v>
      </c>
      <c r="AF14" s="28">
        <v>83528505.715876505</v>
      </c>
      <c r="AH14" s="36">
        <v>2024</v>
      </c>
      <c r="AI14" s="29">
        <v>0</v>
      </c>
      <c r="AJ14" s="29">
        <v>0</v>
      </c>
      <c r="AK14" s="29">
        <v>0</v>
      </c>
      <c r="AL14" s="29">
        <v>0</v>
      </c>
      <c r="AM14" s="29">
        <v>0</v>
      </c>
      <c r="AN14" s="29">
        <v>0</v>
      </c>
      <c r="AO14" s="29">
        <v>23900.811407714744</v>
      </c>
      <c r="AP14" s="29">
        <v>0</v>
      </c>
      <c r="AQ14" s="29">
        <v>0</v>
      </c>
      <c r="AR14" s="29">
        <v>0</v>
      </c>
      <c r="AS14" s="28">
        <v>23900.811407714744</v>
      </c>
      <c r="AU14" s="30">
        <v>2024</v>
      </c>
      <c r="AV14" s="31">
        <v>167.80821917808223</v>
      </c>
      <c r="AW14" s="31">
        <v>395.61401445659862</v>
      </c>
      <c r="AX14" s="31">
        <v>47.912962708194044</v>
      </c>
      <c r="AY14" s="31">
        <v>103.91677031334</v>
      </c>
      <c r="AZ14" s="31">
        <v>44.543268199970697</v>
      </c>
      <c r="BA14" s="31">
        <v>0</v>
      </c>
      <c r="BB14" s="31">
        <v>0</v>
      </c>
      <c r="BC14" s="31">
        <v>0</v>
      </c>
      <c r="BD14" s="31">
        <v>0</v>
      </c>
      <c r="BE14" s="31">
        <v>0</v>
      </c>
      <c r="BF14" s="31">
        <v>759.79523485618563</v>
      </c>
      <c r="BH14" s="30">
        <v>2024</v>
      </c>
      <c r="BI14" s="31">
        <v>980</v>
      </c>
      <c r="BJ14" s="31">
        <v>2809.9140745467107</v>
      </c>
      <c r="BK14" s="31">
        <v>2.5595303356403178</v>
      </c>
      <c r="BL14" s="31">
        <v>0</v>
      </c>
      <c r="BM14" s="31">
        <v>391.60775154274967</v>
      </c>
      <c r="BN14" s="31">
        <v>0</v>
      </c>
      <c r="BO14" s="31">
        <v>0</v>
      </c>
      <c r="BP14" s="31">
        <v>0</v>
      </c>
      <c r="BQ14" s="31">
        <v>0</v>
      </c>
      <c r="BR14" s="31">
        <v>0</v>
      </c>
      <c r="BS14" s="31">
        <v>65.299589654470694</v>
      </c>
      <c r="BT14" s="31">
        <v>595.40987189134205</v>
      </c>
      <c r="BU14" s="31">
        <v>0</v>
      </c>
      <c r="BV14" s="31">
        <v>0</v>
      </c>
      <c r="BW14" s="31">
        <v>0</v>
      </c>
      <c r="BX14" s="31">
        <v>91.057273232790237</v>
      </c>
      <c r="BY14" s="31">
        <v>0</v>
      </c>
      <c r="BZ14" s="31">
        <v>0</v>
      </c>
      <c r="CA14" s="31">
        <v>0</v>
      </c>
      <c r="CB14" s="31">
        <v>0</v>
      </c>
      <c r="CC14" s="32">
        <v>4935.8480912037039</v>
      </c>
      <c r="CD14" s="9">
        <v>4935.8480912037039</v>
      </c>
      <c r="CE14" s="30">
        <v>2024</v>
      </c>
      <c r="CF14" s="31">
        <v>883.39111980000018</v>
      </c>
      <c r="CG14" s="31">
        <v>2642.3026999999997</v>
      </c>
      <c r="CH14" s="31">
        <v>2.3798480036108898</v>
      </c>
      <c r="CI14" s="31">
        <v>0</v>
      </c>
      <c r="CJ14" s="31">
        <v>353.00286750786705</v>
      </c>
      <c r="CK14" s="31">
        <v>0</v>
      </c>
      <c r="CL14" s="31">
        <v>0</v>
      </c>
      <c r="CM14" s="31">
        <v>0</v>
      </c>
      <c r="CN14" s="31">
        <v>0</v>
      </c>
      <c r="CO14" s="31">
        <v>0</v>
      </c>
      <c r="CP14" s="31">
        <v>58.862324109534029</v>
      </c>
      <c r="CQ14" s="31">
        <v>536.71407496945631</v>
      </c>
      <c r="CR14" s="31">
        <v>0</v>
      </c>
      <c r="CS14" s="31">
        <v>0</v>
      </c>
      <c r="CT14" s="31">
        <v>0</v>
      </c>
      <c r="CU14" s="31">
        <v>91.057273232790237</v>
      </c>
      <c r="CV14" s="31">
        <v>0</v>
      </c>
      <c r="CW14" s="31">
        <v>0</v>
      </c>
      <c r="CX14" s="31">
        <v>0</v>
      </c>
      <c r="CY14" s="31">
        <v>0</v>
      </c>
      <c r="CZ14" s="32">
        <v>4567.7102076232577</v>
      </c>
      <c r="DB14" s="30">
        <v>2024</v>
      </c>
      <c r="DC14" s="31">
        <v>0</v>
      </c>
      <c r="DD14" s="31">
        <v>0</v>
      </c>
      <c r="DE14" s="31">
        <v>2.3900811407714745E-2</v>
      </c>
      <c r="DF14" s="31">
        <v>0</v>
      </c>
      <c r="DG14" s="31">
        <v>0</v>
      </c>
      <c r="DH14" s="31">
        <v>0</v>
      </c>
      <c r="DI14" s="31">
        <v>0</v>
      </c>
      <c r="DJ14" s="31">
        <v>0</v>
      </c>
      <c r="DK14" s="31">
        <v>0</v>
      </c>
      <c r="DL14" s="31">
        <v>0</v>
      </c>
      <c r="DM14" s="31"/>
      <c r="DN14" s="31"/>
      <c r="DO14" s="31">
        <v>0</v>
      </c>
      <c r="DP14" s="31"/>
      <c r="DQ14" s="31"/>
      <c r="DR14" s="31"/>
      <c r="DS14" s="31"/>
      <c r="DT14" s="31"/>
      <c r="DU14" s="31"/>
      <c r="DV14" s="31">
        <v>0</v>
      </c>
      <c r="DW14" s="33">
        <v>2.3900811407714745E-2</v>
      </c>
      <c r="DZ14" s="34">
        <v>83528505.715876505</v>
      </c>
      <c r="EA14" s="6">
        <v>23900.811407714744</v>
      </c>
      <c r="EB14" s="6">
        <v>83504604.90446879</v>
      </c>
      <c r="EC14" s="3">
        <v>2024</v>
      </c>
      <c r="ED14" s="35">
        <v>83.504604904468792</v>
      </c>
    </row>
    <row r="15" spans="1:134" x14ac:dyDescent="0.2">
      <c r="A15" s="36">
        <v>2025</v>
      </c>
      <c r="B15" s="28">
        <v>0</v>
      </c>
      <c r="C15" s="28">
        <v>0</v>
      </c>
      <c r="D15" s="28">
        <v>0</v>
      </c>
      <c r="E15" s="28">
        <v>0</v>
      </c>
      <c r="F15" s="28">
        <v>31892400.409300175</v>
      </c>
      <c r="G15" s="28">
        <v>0</v>
      </c>
      <c r="H15" s="28">
        <v>0</v>
      </c>
      <c r="I15" s="28">
        <v>0</v>
      </c>
      <c r="J15" s="28">
        <v>0</v>
      </c>
      <c r="K15" s="28">
        <v>0</v>
      </c>
      <c r="L15" s="28">
        <v>0</v>
      </c>
      <c r="M15" s="28">
        <v>0</v>
      </c>
      <c r="N15" s="28">
        <v>0</v>
      </c>
      <c r="O15" s="28">
        <v>0</v>
      </c>
      <c r="P15" s="28">
        <v>0</v>
      </c>
      <c r="Q15" s="28">
        <v>0</v>
      </c>
      <c r="R15" s="28">
        <v>0</v>
      </c>
      <c r="S15" s="28">
        <v>0</v>
      </c>
      <c r="T15" s="28">
        <v>0</v>
      </c>
      <c r="U15" s="28">
        <v>0</v>
      </c>
      <c r="V15" s="28">
        <v>7539436.3655276513</v>
      </c>
      <c r="W15" s="28">
        <v>39385404.356697418</v>
      </c>
      <c r="X15" s="28">
        <v>0</v>
      </c>
      <c r="Y15" s="28">
        <v>0</v>
      </c>
      <c r="Z15" s="28">
        <v>0</v>
      </c>
      <c r="AA15" s="28">
        <v>2712727.6781099015</v>
      </c>
      <c r="AB15" s="28">
        <v>0</v>
      </c>
      <c r="AC15" s="28">
        <v>0</v>
      </c>
      <c r="AD15" s="28">
        <v>0</v>
      </c>
      <c r="AE15" s="28">
        <v>0</v>
      </c>
      <c r="AF15" s="28">
        <v>81529968.809635147</v>
      </c>
      <c r="AH15" s="36">
        <v>2025</v>
      </c>
      <c r="AI15" s="29">
        <v>0</v>
      </c>
      <c r="AJ15" s="29">
        <v>0</v>
      </c>
      <c r="AK15" s="29">
        <v>0</v>
      </c>
      <c r="AL15" s="29">
        <v>0</v>
      </c>
      <c r="AM15" s="29">
        <v>0</v>
      </c>
      <c r="AN15" s="29">
        <v>0</v>
      </c>
      <c r="AO15" s="29">
        <v>0</v>
      </c>
      <c r="AP15" s="29">
        <v>0</v>
      </c>
      <c r="AQ15" s="29">
        <v>0</v>
      </c>
      <c r="AR15" s="29">
        <v>0</v>
      </c>
      <c r="AS15" s="28">
        <v>0</v>
      </c>
      <c r="AU15" s="30">
        <v>2025</v>
      </c>
      <c r="AV15" s="31">
        <v>167.80821917808223</v>
      </c>
      <c r="AW15" s="31">
        <v>404.50024139415041</v>
      </c>
      <c r="AX15" s="31">
        <v>43.392492596830415</v>
      </c>
      <c r="AY15" s="31">
        <v>101.00856104777445</v>
      </c>
      <c r="AZ15" s="31">
        <v>44.964961203715632</v>
      </c>
      <c r="BA15" s="31">
        <v>0</v>
      </c>
      <c r="BB15" s="31">
        <v>0</v>
      </c>
      <c r="BC15" s="31">
        <v>0</v>
      </c>
      <c r="BD15" s="31">
        <v>0</v>
      </c>
      <c r="BE15" s="31">
        <v>0</v>
      </c>
      <c r="BF15" s="31">
        <v>761.67447542055311</v>
      </c>
      <c r="BH15" s="30">
        <v>2025</v>
      </c>
      <c r="BI15" s="31">
        <v>980</v>
      </c>
      <c r="BJ15" s="31">
        <v>2908.5453288669114</v>
      </c>
      <c r="BK15" s="31">
        <v>0</v>
      </c>
      <c r="BL15" s="31">
        <v>0</v>
      </c>
      <c r="BM15" s="31">
        <v>395.47482218530428</v>
      </c>
      <c r="BN15" s="31">
        <v>0</v>
      </c>
      <c r="BO15" s="31">
        <v>0</v>
      </c>
      <c r="BP15" s="31">
        <v>0</v>
      </c>
      <c r="BQ15" s="31">
        <v>0</v>
      </c>
      <c r="BR15" s="31">
        <v>0</v>
      </c>
      <c r="BS15" s="31">
        <v>80.868797823175569</v>
      </c>
      <c r="BT15" s="31">
        <v>533.8053893982584</v>
      </c>
      <c r="BU15" s="31">
        <v>0</v>
      </c>
      <c r="BV15" s="31">
        <v>0</v>
      </c>
      <c r="BW15" s="31">
        <v>0</v>
      </c>
      <c r="BX15" s="31">
        <v>37.153752930054054</v>
      </c>
      <c r="BY15" s="31">
        <v>0</v>
      </c>
      <c r="BZ15" s="31">
        <v>0</v>
      </c>
      <c r="CA15" s="31">
        <v>0</v>
      </c>
      <c r="CB15" s="31">
        <v>0</v>
      </c>
      <c r="CC15" s="32">
        <v>4935.8480912037039</v>
      </c>
      <c r="CD15" s="9">
        <v>4935.8480912037039</v>
      </c>
      <c r="CE15" s="30">
        <v>2025</v>
      </c>
      <c r="CF15" s="31">
        <v>883.39111980000018</v>
      </c>
      <c r="CG15" s="31">
        <v>2735.0506</v>
      </c>
      <c r="CH15" s="31">
        <v>0</v>
      </c>
      <c r="CI15" s="31">
        <v>0</v>
      </c>
      <c r="CJ15" s="31">
        <v>356.48872043161407</v>
      </c>
      <c r="CK15" s="31">
        <v>0</v>
      </c>
      <c r="CL15" s="31">
        <v>0</v>
      </c>
      <c r="CM15" s="31">
        <v>0</v>
      </c>
      <c r="CN15" s="31">
        <v>0</v>
      </c>
      <c r="CO15" s="31">
        <v>0</v>
      </c>
      <c r="CP15" s="31">
        <v>72.896712108055993</v>
      </c>
      <c r="CQ15" s="31">
        <v>481.18259254673728</v>
      </c>
      <c r="CR15" s="31">
        <v>0</v>
      </c>
      <c r="CS15" s="31">
        <v>0</v>
      </c>
      <c r="CT15" s="31">
        <v>0</v>
      </c>
      <c r="CU15" s="31">
        <v>37.153752930054054</v>
      </c>
      <c r="CV15" s="31">
        <v>0</v>
      </c>
      <c r="CW15" s="31">
        <v>0</v>
      </c>
      <c r="CX15" s="31">
        <v>0</v>
      </c>
      <c r="CY15" s="31">
        <v>0</v>
      </c>
      <c r="CZ15" s="32">
        <v>4566.1634978164611</v>
      </c>
      <c r="DB15" s="30">
        <v>2025</v>
      </c>
      <c r="DC15" s="31">
        <v>0</v>
      </c>
      <c r="DD15" s="31">
        <v>0</v>
      </c>
      <c r="DE15" s="31">
        <v>0</v>
      </c>
      <c r="DF15" s="31">
        <v>0</v>
      </c>
      <c r="DG15" s="31">
        <v>0</v>
      </c>
      <c r="DH15" s="31">
        <v>0</v>
      </c>
      <c r="DI15" s="31">
        <v>0</v>
      </c>
      <c r="DJ15" s="31">
        <v>0</v>
      </c>
      <c r="DK15" s="31">
        <v>0</v>
      </c>
      <c r="DL15" s="31">
        <v>0</v>
      </c>
      <c r="DM15" s="31"/>
      <c r="DN15" s="31"/>
      <c r="DO15" s="31">
        <v>0</v>
      </c>
      <c r="DP15" s="31"/>
      <c r="DQ15" s="31"/>
      <c r="DR15" s="31"/>
      <c r="DS15" s="31"/>
      <c r="DT15" s="31"/>
      <c r="DU15" s="31"/>
      <c r="DV15" s="31">
        <v>0</v>
      </c>
      <c r="DW15" s="33">
        <v>0</v>
      </c>
      <c r="DZ15" s="34">
        <v>81529968.809635147</v>
      </c>
      <c r="EA15" s="6">
        <v>0</v>
      </c>
      <c r="EB15" s="6">
        <v>81529968.809635147</v>
      </c>
      <c r="EC15" s="3">
        <v>2025</v>
      </c>
      <c r="ED15" s="35">
        <v>81.52996880963515</v>
      </c>
    </row>
    <row r="16" spans="1:134" x14ac:dyDescent="0.2">
      <c r="A16" s="36">
        <v>2026</v>
      </c>
      <c r="B16" s="28">
        <v>0</v>
      </c>
      <c r="C16" s="28">
        <v>0</v>
      </c>
      <c r="D16" s="28">
        <v>0</v>
      </c>
      <c r="E16" s="28">
        <v>0</v>
      </c>
      <c r="F16" s="28">
        <v>32555202.069950439</v>
      </c>
      <c r="G16" s="28">
        <v>0</v>
      </c>
      <c r="H16" s="28">
        <v>0</v>
      </c>
      <c r="I16" s="28">
        <v>0</v>
      </c>
      <c r="J16" s="28">
        <v>0</v>
      </c>
      <c r="K16" s="28">
        <v>0</v>
      </c>
      <c r="L16" s="28">
        <v>0</v>
      </c>
      <c r="M16" s="28">
        <v>0</v>
      </c>
      <c r="N16" s="28">
        <v>0</v>
      </c>
      <c r="O16" s="28">
        <v>0</v>
      </c>
      <c r="P16" s="28">
        <v>0</v>
      </c>
      <c r="Q16" s="28">
        <v>0</v>
      </c>
      <c r="R16" s="28">
        <v>0</v>
      </c>
      <c r="S16" s="28">
        <v>0</v>
      </c>
      <c r="T16" s="28">
        <v>0</v>
      </c>
      <c r="U16" s="28">
        <v>0</v>
      </c>
      <c r="V16" s="28">
        <v>7961846.0492138602</v>
      </c>
      <c r="W16" s="28">
        <v>36479600.13584917</v>
      </c>
      <c r="X16" s="28">
        <v>0</v>
      </c>
      <c r="Y16" s="28">
        <v>0</v>
      </c>
      <c r="Z16" s="28">
        <v>0</v>
      </c>
      <c r="AA16" s="28">
        <v>1305771.2911249795</v>
      </c>
      <c r="AB16" s="28">
        <v>0</v>
      </c>
      <c r="AC16" s="28">
        <v>0</v>
      </c>
      <c r="AD16" s="28">
        <v>0</v>
      </c>
      <c r="AE16" s="28">
        <v>0</v>
      </c>
      <c r="AF16" s="28">
        <v>78302419.546138451</v>
      </c>
      <c r="AH16" s="36">
        <v>2026</v>
      </c>
      <c r="AI16" s="29">
        <v>0</v>
      </c>
      <c r="AJ16" s="29">
        <v>0</v>
      </c>
      <c r="AK16" s="29">
        <v>0</v>
      </c>
      <c r="AL16" s="29">
        <v>0</v>
      </c>
      <c r="AM16" s="29">
        <v>0</v>
      </c>
      <c r="AN16" s="29">
        <v>0</v>
      </c>
      <c r="AO16" s="29">
        <v>0</v>
      </c>
      <c r="AP16" s="29">
        <v>0</v>
      </c>
      <c r="AQ16" s="29">
        <v>0</v>
      </c>
      <c r="AR16" s="29">
        <v>0</v>
      </c>
      <c r="AS16" s="28">
        <v>0</v>
      </c>
      <c r="AU16" s="30">
        <v>2026</v>
      </c>
      <c r="AV16" s="31">
        <v>167.80821917808223</v>
      </c>
      <c r="AW16" s="31">
        <v>411.49777338277835</v>
      </c>
      <c r="AX16" s="31">
        <v>40.507613399405699</v>
      </c>
      <c r="AY16" s="31">
        <v>98.125099167305351</v>
      </c>
      <c r="AZ16" s="31">
        <v>44.530145803513712</v>
      </c>
      <c r="BA16" s="31">
        <v>0</v>
      </c>
      <c r="BB16" s="31">
        <v>0</v>
      </c>
      <c r="BC16" s="31">
        <v>0</v>
      </c>
      <c r="BD16" s="31">
        <v>0</v>
      </c>
      <c r="BE16" s="31">
        <v>0</v>
      </c>
      <c r="BF16" s="31">
        <v>762.4688509310854</v>
      </c>
      <c r="BH16" s="30">
        <v>2026</v>
      </c>
      <c r="BI16" s="31">
        <v>980</v>
      </c>
      <c r="BJ16" s="31">
        <v>2986.1935449566654</v>
      </c>
      <c r="BK16" s="31">
        <v>0</v>
      </c>
      <c r="BL16" s="31">
        <v>0</v>
      </c>
      <c r="BM16" s="31">
        <v>391.58592810706784</v>
      </c>
      <c r="BN16" s="31">
        <v>0</v>
      </c>
      <c r="BO16" s="31">
        <v>0</v>
      </c>
      <c r="BP16" s="31">
        <v>0</v>
      </c>
      <c r="BQ16" s="31">
        <v>0</v>
      </c>
      <c r="BR16" s="31">
        <v>0</v>
      </c>
      <c r="BS16" s="31">
        <v>84.830133026185223</v>
      </c>
      <c r="BT16" s="31">
        <v>475.88621262359214</v>
      </c>
      <c r="BU16" s="31">
        <v>0</v>
      </c>
      <c r="BV16" s="31">
        <v>0</v>
      </c>
      <c r="BW16" s="31">
        <v>0</v>
      </c>
      <c r="BX16" s="31">
        <v>17.352272490193172</v>
      </c>
      <c r="BY16" s="31">
        <v>0</v>
      </c>
      <c r="BZ16" s="31">
        <v>0</v>
      </c>
      <c r="CA16" s="31">
        <v>0</v>
      </c>
      <c r="CB16" s="31">
        <v>0</v>
      </c>
      <c r="CC16" s="32">
        <v>4935.8480912037039</v>
      </c>
      <c r="CD16" s="9">
        <v>4935.8480912037039</v>
      </c>
      <c r="CE16" s="30">
        <v>2026</v>
      </c>
      <c r="CF16" s="31">
        <v>883.39111980000018</v>
      </c>
      <c r="CG16" s="31">
        <v>2808.0670999999998</v>
      </c>
      <c r="CH16" s="31">
        <v>0</v>
      </c>
      <c r="CI16" s="31">
        <v>0</v>
      </c>
      <c r="CJ16" s="31">
        <v>352.98319543716826</v>
      </c>
      <c r="CK16" s="31">
        <v>0</v>
      </c>
      <c r="CL16" s="31">
        <v>0</v>
      </c>
      <c r="CM16" s="31">
        <v>0</v>
      </c>
      <c r="CN16" s="31">
        <v>0</v>
      </c>
      <c r="CO16" s="31">
        <v>0</v>
      </c>
      <c r="CP16" s="31">
        <v>76.467536945698697</v>
      </c>
      <c r="CQ16" s="31">
        <v>428.97311659891415</v>
      </c>
      <c r="CR16" s="31">
        <v>0</v>
      </c>
      <c r="CS16" s="31">
        <v>0</v>
      </c>
      <c r="CT16" s="31">
        <v>0</v>
      </c>
      <c r="CU16" s="31">
        <v>17.352272490193172</v>
      </c>
      <c r="CV16" s="31">
        <v>0</v>
      </c>
      <c r="CW16" s="31">
        <v>0</v>
      </c>
      <c r="CX16" s="31">
        <v>0</v>
      </c>
      <c r="CY16" s="31">
        <v>0</v>
      </c>
      <c r="CZ16" s="32">
        <v>4567.2343412719747</v>
      </c>
      <c r="DB16" s="30">
        <v>2026</v>
      </c>
      <c r="DC16" s="31">
        <v>0</v>
      </c>
      <c r="DD16" s="31">
        <v>0</v>
      </c>
      <c r="DE16" s="31">
        <v>0</v>
      </c>
      <c r="DF16" s="31">
        <v>0</v>
      </c>
      <c r="DG16" s="31">
        <v>0</v>
      </c>
      <c r="DH16" s="31">
        <v>0</v>
      </c>
      <c r="DI16" s="31">
        <v>0</v>
      </c>
      <c r="DJ16" s="31">
        <v>0</v>
      </c>
      <c r="DK16" s="31">
        <v>0</v>
      </c>
      <c r="DL16" s="31">
        <v>0</v>
      </c>
      <c r="DM16" s="31"/>
      <c r="DN16" s="31"/>
      <c r="DO16" s="31">
        <v>0</v>
      </c>
      <c r="DP16" s="31"/>
      <c r="DQ16" s="31"/>
      <c r="DR16" s="31"/>
      <c r="DS16" s="31"/>
      <c r="DT16" s="31"/>
      <c r="DU16" s="31"/>
      <c r="DV16" s="31">
        <v>0</v>
      </c>
      <c r="DW16" s="33">
        <v>0</v>
      </c>
      <c r="DZ16" s="34">
        <v>78302419.546138451</v>
      </c>
      <c r="EA16" s="6">
        <v>0</v>
      </c>
      <c r="EB16" s="6">
        <v>78302419.546138451</v>
      </c>
      <c r="EC16" s="3">
        <v>2026</v>
      </c>
      <c r="ED16" s="35">
        <v>78.302419546138452</v>
      </c>
    </row>
    <row r="17" spans="1:134" x14ac:dyDescent="0.2">
      <c r="A17" s="36">
        <v>2027</v>
      </c>
      <c r="B17" s="28">
        <v>0</v>
      </c>
      <c r="C17" s="28">
        <v>0</v>
      </c>
      <c r="D17" s="28">
        <v>0</v>
      </c>
      <c r="E17" s="28">
        <v>0</v>
      </c>
      <c r="F17" s="28">
        <v>30964347.732820626</v>
      </c>
      <c r="G17" s="28">
        <v>0</v>
      </c>
      <c r="H17" s="28">
        <v>0</v>
      </c>
      <c r="I17" s="28">
        <v>0</v>
      </c>
      <c r="J17" s="28">
        <v>0</v>
      </c>
      <c r="K17" s="28">
        <v>0</v>
      </c>
      <c r="L17" s="28">
        <v>0</v>
      </c>
      <c r="M17" s="28">
        <v>0</v>
      </c>
      <c r="N17" s="28">
        <v>0</v>
      </c>
      <c r="O17" s="28">
        <v>0</v>
      </c>
      <c r="P17" s="28">
        <v>0</v>
      </c>
      <c r="Q17" s="28">
        <v>0</v>
      </c>
      <c r="R17" s="28">
        <v>0</v>
      </c>
      <c r="S17" s="28">
        <v>0</v>
      </c>
      <c r="T17" s="28">
        <v>0</v>
      </c>
      <c r="U17" s="28">
        <v>0</v>
      </c>
      <c r="V17" s="28">
        <v>10467947.070281334</v>
      </c>
      <c r="W17" s="28">
        <v>31236221.926769726</v>
      </c>
      <c r="X17" s="28">
        <v>0</v>
      </c>
      <c r="Y17" s="28">
        <v>0</v>
      </c>
      <c r="Z17" s="28">
        <v>0</v>
      </c>
      <c r="AA17" s="28">
        <v>0</v>
      </c>
      <c r="AB17" s="28">
        <v>0</v>
      </c>
      <c r="AC17" s="28">
        <v>0</v>
      </c>
      <c r="AD17" s="28">
        <v>0</v>
      </c>
      <c r="AE17" s="28">
        <v>0</v>
      </c>
      <c r="AF17" s="28">
        <v>72668516.72987169</v>
      </c>
      <c r="AH17" s="36">
        <v>2027</v>
      </c>
      <c r="AI17" s="29">
        <v>0</v>
      </c>
      <c r="AJ17" s="29">
        <v>0</v>
      </c>
      <c r="AK17" s="29">
        <v>0</v>
      </c>
      <c r="AL17" s="29">
        <v>0</v>
      </c>
      <c r="AM17" s="29">
        <v>0</v>
      </c>
      <c r="AN17" s="29">
        <v>0</v>
      </c>
      <c r="AO17" s="29">
        <v>0</v>
      </c>
      <c r="AP17" s="29">
        <v>0</v>
      </c>
      <c r="AQ17" s="29">
        <v>0</v>
      </c>
      <c r="AR17" s="29">
        <v>0</v>
      </c>
      <c r="AS17" s="28">
        <v>0</v>
      </c>
      <c r="AU17" s="30">
        <v>2027</v>
      </c>
      <c r="AV17" s="31">
        <v>167.80821917808223</v>
      </c>
      <c r="AW17" s="31">
        <v>420.83262578920471</v>
      </c>
      <c r="AX17" s="31">
        <v>38.426827511643857</v>
      </c>
      <c r="AY17" s="31">
        <v>94.631700512342434</v>
      </c>
      <c r="AZ17" s="31">
        <v>41.859667095800631</v>
      </c>
      <c r="BA17" s="31">
        <v>0</v>
      </c>
      <c r="BB17" s="31">
        <v>0</v>
      </c>
      <c r="BC17" s="31">
        <v>0</v>
      </c>
      <c r="BD17" s="31">
        <v>0</v>
      </c>
      <c r="BE17" s="31">
        <v>0</v>
      </c>
      <c r="BF17" s="31">
        <v>763.55904008707398</v>
      </c>
      <c r="BH17" s="30">
        <v>2027</v>
      </c>
      <c r="BI17" s="31">
        <v>980</v>
      </c>
      <c r="BJ17" s="31">
        <v>3089.8027330249379</v>
      </c>
      <c r="BK17" s="31">
        <v>0</v>
      </c>
      <c r="BL17" s="31">
        <v>0</v>
      </c>
      <c r="BM17" s="31">
        <v>360.30607440950996</v>
      </c>
      <c r="BN17" s="31">
        <v>0</v>
      </c>
      <c r="BO17" s="31">
        <v>0</v>
      </c>
      <c r="BP17" s="31">
        <v>0</v>
      </c>
      <c r="BQ17" s="31">
        <v>0</v>
      </c>
      <c r="BR17" s="31">
        <v>0</v>
      </c>
      <c r="BS17" s="31">
        <v>112.75982604925413</v>
      </c>
      <c r="BT17" s="31">
        <v>392.97945772000213</v>
      </c>
      <c r="BU17" s="31">
        <v>0</v>
      </c>
      <c r="BV17" s="31">
        <v>0</v>
      </c>
      <c r="BW17" s="31">
        <v>0</v>
      </c>
      <c r="BX17" s="31">
        <v>0</v>
      </c>
      <c r="BY17" s="31">
        <v>0</v>
      </c>
      <c r="BZ17" s="31">
        <v>0</v>
      </c>
      <c r="CA17" s="31">
        <v>0</v>
      </c>
      <c r="CB17" s="31">
        <v>0</v>
      </c>
      <c r="CC17" s="32">
        <v>4935.8480912037039</v>
      </c>
      <c r="CD17" s="9">
        <v>4935.8480912037039</v>
      </c>
      <c r="CE17" s="30">
        <v>2027</v>
      </c>
      <c r="CF17" s="31">
        <v>883.39111980000018</v>
      </c>
      <c r="CG17" s="31">
        <v>2905.4960000000001</v>
      </c>
      <c r="CH17" s="31">
        <v>0</v>
      </c>
      <c r="CI17" s="31">
        <v>0</v>
      </c>
      <c r="CJ17" s="31">
        <v>324.78692504424396</v>
      </c>
      <c r="CK17" s="31">
        <v>0</v>
      </c>
      <c r="CL17" s="31">
        <v>0</v>
      </c>
      <c r="CM17" s="31">
        <v>0</v>
      </c>
      <c r="CN17" s="31">
        <v>0</v>
      </c>
      <c r="CO17" s="31">
        <v>0</v>
      </c>
      <c r="CP17" s="31">
        <v>101.64390714500389</v>
      </c>
      <c r="CQ17" s="31">
        <v>354.23935021803004</v>
      </c>
      <c r="CR17" s="31">
        <v>0</v>
      </c>
      <c r="CS17" s="31">
        <v>0</v>
      </c>
      <c r="CT17" s="31">
        <v>0</v>
      </c>
      <c r="CU17" s="31">
        <v>0</v>
      </c>
      <c r="CV17" s="31">
        <v>0</v>
      </c>
      <c r="CW17" s="31">
        <v>0</v>
      </c>
      <c r="CX17" s="31">
        <v>0</v>
      </c>
      <c r="CY17" s="31">
        <v>0</v>
      </c>
      <c r="CZ17" s="32">
        <v>4569.5573022072786</v>
      </c>
      <c r="DB17" s="30">
        <v>2027</v>
      </c>
      <c r="DC17" s="31">
        <v>0</v>
      </c>
      <c r="DD17" s="31">
        <v>0</v>
      </c>
      <c r="DE17" s="31">
        <v>0</v>
      </c>
      <c r="DF17" s="31">
        <v>0</v>
      </c>
      <c r="DG17" s="31">
        <v>0</v>
      </c>
      <c r="DH17" s="31">
        <v>0</v>
      </c>
      <c r="DI17" s="31">
        <v>0</v>
      </c>
      <c r="DJ17" s="31">
        <v>0</v>
      </c>
      <c r="DK17" s="31">
        <v>0</v>
      </c>
      <c r="DL17" s="31">
        <v>0</v>
      </c>
      <c r="DM17" s="31"/>
      <c r="DN17" s="31"/>
      <c r="DO17" s="31">
        <v>0</v>
      </c>
      <c r="DP17" s="31"/>
      <c r="DQ17" s="31"/>
      <c r="DR17" s="31"/>
      <c r="DS17" s="31"/>
      <c r="DT17" s="31"/>
      <c r="DU17" s="31"/>
      <c r="DV17" s="31">
        <v>0</v>
      </c>
      <c r="DW17" s="33">
        <v>0</v>
      </c>
      <c r="DZ17" s="34">
        <v>72668516.72987169</v>
      </c>
      <c r="EA17" s="6">
        <v>0</v>
      </c>
      <c r="EB17" s="6">
        <v>72668516.72987169</v>
      </c>
      <c r="EC17" s="3">
        <v>2027</v>
      </c>
      <c r="ED17" s="35">
        <v>72.668516729871683</v>
      </c>
    </row>
    <row r="18" spans="1:134" x14ac:dyDescent="0.2">
      <c r="A18" s="36">
        <v>2028</v>
      </c>
      <c r="B18" s="28">
        <v>0</v>
      </c>
      <c r="C18" s="28">
        <v>0</v>
      </c>
      <c r="D18" s="28">
        <v>0</v>
      </c>
      <c r="E18" s="28">
        <v>0</v>
      </c>
      <c r="F18" s="28">
        <v>28722108.971699283</v>
      </c>
      <c r="G18" s="28">
        <v>0</v>
      </c>
      <c r="H18" s="28">
        <v>0</v>
      </c>
      <c r="I18" s="28">
        <v>0</v>
      </c>
      <c r="J18" s="28">
        <v>0</v>
      </c>
      <c r="K18" s="28">
        <v>0</v>
      </c>
      <c r="L18" s="28">
        <v>0</v>
      </c>
      <c r="M18" s="28">
        <v>0</v>
      </c>
      <c r="N18" s="28">
        <v>0</v>
      </c>
      <c r="O18" s="28">
        <v>0</v>
      </c>
      <c r="P18" s="28">
        <v>0</v>
      </c>
      <c r="Q18" s="28">
        <v>0</v>
      </c>
      <c r="R18" s="28">
        <v>0</v>
      </c>
      <c r="S18" s="28">
        <v>0</v>
      </c>
      <c r="T18" s="28">
        <v>0</v>
      </c>
      <c r="U18" s="28">
        <v>0</v>
      </c>
      <c r="V18" s="28">
        <v>12417781.863782711</v>
      </c>
      <c r="W18" s="28">
        <v>20964062.322529431</v>
      </c>
      <c r="X18" s="28">
        <v>0</v>
      </c>
      <c r="Y18" s="28">
        <v>0</v>
      </c>
      <c r="Z18" s="28">
        <v>0</v>
      </c>
      <c r="AA18" s="28">
        <v>0</v>
      </c>
      <c r="AB18" s="28">
        <v>0</v>
      </c>
      <c r="AC18" s="28">
        <v>0</v>
      </c>
      <c r="AD18" s="28">
        <v>0</v>
      </c>
      <c r="AE18" s="28">
        <v>0</v>
      </c>
      <c r="AF18" s="28">
        <v>62103953.158011422</v>
      </c>
      <c r="AH18" s="36">
        <v>2028</v>
      </c>
      <c r="AI18" s="29">
        <v>0</v>
      </c>
      <c r="AJ18" s="29">
        <v>0</v>
      </c>
      <c r="AK18" s="29">
        <v>0</v>
      </c>
      <c r="AL18" s="29">
        <v>0</v>
      </c>
      <c r="AM18" s="29">
        <v>0</v>
      </c>
      <c r="AN18" s="29">
        <v>0</v>
      </c>
      <c r="AO18" s="29">
        <v>0</v>
      </c>
      <c r="AP18" s="29">
        <v>0</v>
      </c>
      <c r="AQ18" s="29">
        <v>0</v>
      </c>
      <c r="AR18" s="29">
        <v>0</v>
      </c>
      <c r="AS18" s="28">
        <v>0</v>
      </c>
      <c r="AU18" s="30">
        <v>2028</v>
      </c>
      <c r="AV18" s="31">
        <v>167.80821917808223</v>
      </c>
      <c r="AW18" s="31">
        <v>434.02736027075622</v>
      </c>
      <c r="AX18" s="31">
        <v>31.918696084379544</v>
      </c>
      <c r="AY18" s="31">
        <v>91.12364163696661</v>
      </c>
      <c r="AZ18" s="31">
        <v>39.379065432739345</v>
      </c>
      <c r="BA18" s="31">
        <v>0</v>
      </c>
      <c r="BB18" s="31">
        <v>0</v>
      </c>
      <c r="BC18" s="31">
        <v>0</v>
      </c>
      <c r="BD18" s="31">
        <v>0</v>
      </c>
      <c r="BE18" s="31">
        <v>0</v>
      </c>
      <c r="BF18" s="31">
        <v>764.25698260292393</v>
      </c>
      <c r="BH18" s="30">
        <v>2028</v>
      </c>
      <c r="BI18" s="31">
        <v>980</v>
      </c>
      <c r="BJ18" s="31">
        <v>3241.5733503482743</v>
      </c>
      <c r="BK18" s="31">
        <v>0</v>
      </c>
      <c r="BL18" s="31">
        <v>0</v>
      </c>
      <c r="BM18" s="31">
        <v>323.53333284869842</v>
      </c>
      <c r="BN18" s="31">
        <v>0</v>
      </c>
      <c r="BO18" s="31">
        <v>0</v>
      </c>
      <c r="BP18" s="31">
        <v>0</v>
      </c>
      <c r="BQ18" s="31">
        <v>0</v>
      </c>
      <c r="BR18" s="31">
        <v>0</v>
      </c>
      <c r="BS18" s="31">
        <v>133.7323244110606</v>
      </c>
      <c r="BT18" s="31">
        <v>257.00908359567006</v>
      </c>
      <c r="BU18" s="31">
        <v>0</v>
      </c>
      <c r="BV18" s="31">
        <v>0</v>
      </c>
      <c r="BW18" s="31">
        <v>0</v>
      </c>
      <c r="BX18" s="31">
        <v>0</v>
      </c>
      <c r="BY18" s="31">
        <v>0</v>
      </c>
      <c r="BZ18" s="31">
        <v>0</v>
      </c>
      <c r="CA18" s="31">
        <v>0</v>
      </c>
      <c r="CB18" s="31">
        <v>0</v>
      </c>
      <c r="CC18" s="32">
        <v>4935.848091203703</v>
      </c>
      <c r="CD18" s="9">
        <v>4935.848091203703</v>
      </c>
      <c r="CE18" s="30">
        <v>2028</v>
      </c>
      <c r="CF18" s="31">
        <v>883.39111980000018</v>
      </c>
      <c r="CG18" s="31">
        <v>3048.2134999999998</v>
      </c>
      <c r="CH18" s="31">
        <v>0</v>
      </c>
      <c r="CI18" s="31">
        <v>0</v>
      </c>
      <c r="CJ18" s="31">
        <v>291.63925836514062</v>
      </c>
      <c r="CK18" s="31">
        <v>0</v>
      </c>
      <c r="CL18" s="31">
        <v>0</v>
      </c>
      <c r="CM18" s="31">
        <v>0</v>
      </c>
      <c r="CN18" s="31">
        <v>0</v>
      </c>
      <c r="CO18" s="31">
        <v>0</v>
      </c>
      <c r="CP18" s="31">
        <v>120.54892634177929</v>
      </c>
      <c r="CQ18" s="31">
        <v>231.67300220035796</v>
      </c>
      <c r="CR18" s="31">
        <v>0</v>
      </c>
      <c r="CS18" s="31">
        <v>0</v>
      </c>
      <c r="CT18" s="31">
        <v>0</v>
      </c>
      <c r="CU18" s="31">
        <v>0</v>
      </c>
      <c r="CV18" s="31">
        <v>0</v>
      </c>
      <c r="CW18" s="31">
        <v>0</v>
      </c>
      <c r="CX18" s="31">
        <v>0</v>
      </c>
      <c r="CY18" s="31">
        <v>0</v>
      </c>
      <c r="CZ18" s="32">
        <v>4575.4658067072778</v>
      </c>
      <c r="DB18" s="30">
        <v>2028</v>
      </c>
      <c r="DC18" s="31">
        <v>0</v>
      </c>
      <c r="DD18" s="31">
        <v>0</v>
      </c>
      <c r="DE18" s="31">
        <v>0</v>
      </c>
      <c r="DF18" s="31">
        <v>0</v>
      </c>
      <c r="DG18" s="31">
        <v>0</v>
      </c>
      <c r="DH18" s="31">
        <v>0</v>
      </c>
      <c r="DI18" s="31">
        <v>0</v>
      </c>
      <c r="DJ18" s="31">
        <v>0</v>
      </c>
      <c r="DK18" s="31">
        <v>0</v>
      </c>
      <c r="DL18" s="31">
        <v>0</v>
      </c>
      <c r="DM18" s="31"/>
      <c r="DN18" s="31"/>
      <c r="DO18" s="31">
        <v>0</v>
      </c>
      <c r="DP18" s="31"/>
      <c r="DQ18" s="31"/>
      <c r="DR18" s="31"/>
      <c r="DS18" s="31"/>
      <c r="DT18" s="31"/>
      <c r="DU18" s="31"/>
      <c r="DV18" s="31">
        <v>0</v>
      </c>
      <c r="DW18" s="33">
        <v>0</v>
      </c>
      <c r="DZ18" s="34">
        <v>62103953.158011422</v>
      </c>
      <c r="EA18" s="6">
        <v>0</v>
      </c>
      <c r="EB18" s="6">
        <v>62103953.158011422</v>
      </c>
      <c r="EC18" s="3">
        <v>2028</v>
      </c>
      <c r="ED18" s="35">
        <v>62.103953158011421</v>
      </c>
    </row>
    <row r="19" spans="1:134" x14ac:dyDescent="0.2">
      <c r="A19" s="36">
        <v>2029</v>
      </c>
      <c r="B19" s="28">
        <v>0</v>
      </c>
      <c r="C19" s="28">
        <v>0</v>
      </c>
      <c r="D19" s="28">
        <v>0</v>
      </c>
      <c r="E19" s="28">
        <v>0</v>
      </c>
      <c r="F19" s="28">
        <v>21551132.596347556</v>
      </c>
      <c r="G19" s="28">
        <v>0</v>
      </c>
      <c r="H19" s="28">
        <v>0</v>
      </c>
      <c r="I19" s="28">
        <v>0</v>
      </c>
      <c r="J19" s="28">
        <v>0</v>
      </c>
      <c r="K19" s="28">
        <v>0</v>
      </c>
      <c r="L19" s="28">
        <v>0</v>
      </c>
      <c r="M19" s="28">
        <v>0</v>
      </c>
      <c r="N19" s="28">
        <v>0</v>
      </c>
      <c r="O19" s="28">
        <v>0</v>
      </c>
      <c r="P19" s="28">
        <v>0</v>
      </c>
      <c r="Q19" s="28">
        <v>0</v>
      </c>
      <c r="R19" s="28">
        <v>0</v>
      </c>
      <c r="S19" s="28">
        <v>0</v>
      </c>
      <c r="T19" s="28">
        <v>0</v>
      </c>
      <c r="U19" s="28">
        <v>0</v>
      </c>
      <c r="V19" s="28">
        <v>17890521.207600217</v>
      </c>
      <c r="W19" s="28">
        <v>6455390.7790175881</v>
      </c>
      <c r="X19" s="28">
        <v>0</v>
      </c>
      <c r="Y19" s="28">
        <v>0</v>
      </c>
      <c r="Z19" s="28">
        <v>0</v>
      </c>
      <c r="AA19" s="28">
        <v>0</v>
      </c>
      <c r="AB19" s="28">
        <v>0</v>
      </c>
      <c r="AC19" s="28">
        <v>0</v>
      </c>
      <c r="AD19" s="28">
        <v>0</v>
      </c>
      <c r="AE19" s="28">
        <v>0</v>
      </c>
      <c r="AF19" s="28">
        <v>45897044.582965367</v>
      </c>
      <c r="AH19" s="36">
        <v>2029</v>
      </c>
      <c r="AI19" s="29">
        <v>0</v>
      </c>
      <c r="AJ19" s="29">
        <v>0</v>
      </c>
      <c r="AK19" s="29">
        <v>0</v>
      </c>
      <c r="AL19" s="29">
        <v>0</v>
      </c>
      <c r="AM19" s="29">
        <v>0</v>
      </c>
      <c r="AN19" s="29">
        <v>0</v>
      </c>
      <c r="AO19" s="29">
        <v>0</v>
      </c>
      <c r="AP19" s="29">
        <v>0</v>
      </c>
      <c r="AQ19" s="29">
        <v>0</v>
      </c>
      <c r="AR19" s="29">
        <v>0</v>
      </c>
      <c r="AS19" s="28">
        <v>0</v>
      </c>
      <c r="AU19" s="30">
        <v>2029</v>
      </c>
      <c r="AV19" s="31">
        <v>167.80821917808223</v>
      </c>
      <c r="AW19" s="31">
        <v>451.02848421129426</v>
      </c>
      <c r="AX19" s="31">
        <v>30.783842722756237</v>
      </c>
      <c r="AY19" s="31">
        <v>80.98528580846785</v>
      </c>
      <c r="AZ19" s="31">
        <v>35.394168079399527</v>
      </c>
      <c r="BA19" s="31">
        <v>0</v>
      </c>
      <c r="BB19" s="31">
        <v>0</v>
      </c>
      <c r="BC19" s="31">
        <v>0</v>
      </c>
      <c r="BD19" s="31">
        <v>0</v>
      </c>
      <c r="BE19" s="31">
        <v>0</v>
      </c>
      <c r="BF19" s="31">
        <v>766.00000000000011</v>
      </c>
      <c r="BH19" s="30">
        <v>2029</v>
      </c>
      <c r="BI19" s="31">
        <v>980</v>
      </c>
      <c r="BJ19" s="31">
        <v>3454.7220715690955</v>
      </c>
      <c r="BK19" s="31">
        <v>0</v>
      </c>
      <c r="BL19" s="31">
        <v>0</v>
      </c>
      <c r="BM19" s="31">
        <v>232.72165358751619</v>
      </c>
      <c r="BN19" s="31">
        <v>0</v>
      </c>
      <c r="BO19" s="31">
        <v>0</v>
      </c>
      <c r="BP19" s="31">
        <v>0</v>
      </c>
      <c r="BQ19" s="31">
        <v>0</v>
      </c>
      <c r="BR19" s="31">
        <v>0</v>
      </c>
      <c r="BS19" s="31">
        <v>190.16765791652045</v>
      </c>
      <c r="BT19" s="31">
        <v>78.236708130571117</v>
      </c>
      <c r="BU19" s="31">
        <v>0</v>
      </c>
      <c r="BV19" s="31">
        <v>0</v>
      </c>
      <c r="BW19" s="31">
        <v>0</v>
      </c>
      <c r="BX19" s="31">
        <v>0</v>
      </c>
      <c r="BY19" s="31">
        <v>0</v>
      </c>
      <c r="BZ19" s="31">
        <v>0</v>
      </c>
      <c r="CA19" s="31">
        <v>0</v>
      </c>
      <c r="CB19" s="31">
        <v>0</v>
      </c>
      <c r="CC19" s="32">
        <v>4935.848091203703</v>
      </c>
      <c r="CD19" s="9">
        <v>4935.848091203703</v>
      </c>
      <c r="CE19" s="30">
        <v>2029</v>
      </c>
      <c r="CF19" s="31">
        <v>883.39111980000018</v>
      </c>
      <c r="CG19" s="31">
        <v>3248.6478999999995</v>
      </c>
      <c r="CH19" s="31">
        <v>0</v>
      </c>
      <c r="CI19" s="31">
        <v>0</v>
      </c>
      <c r="CJ19" s="31">
        <v>209.77983894324856</v>
      </c>
      <c r="CK19" s="31">
        <v>0</v>
      </c>
      <c r="CL19" s="31">
        <v>0</v>
      </c>
      <c r="CM19" s="31">
        <v>0</v>
      </c>
      <c r="CN19" s="31">
        <v>0</v>
      </c>
      <c r="CO19" s="31">
        <v>0</v>
      </c>
      <c r="CP19" s="31">
        <v>171.42083701695748</v>
      </c>
      <c r="CQ19" s="31">
        <v>70.524095107072426</v>
      </c>
      <c r="CR19" s="31">
        <v>0</v>
      </c>
      <c r="CS19" s="31">
        <v>0</v>
      </c>
      <c r="CT19" s="31">
        <v>0</v>
      </c>
      <c r="CU19" s="31">
        <v>0</v>
      </c>
      <c r="CV19" s="31">
        <v>0</v>
      </c>
      <c r="CW19" s="31">
        <v>0</v>
      </c>
      <c r="CX19" s="31">
        <v>0</v>
      </c>
      <c r="CY19" s="31">
        <v>0</v>
      </c>
      <c r="CZ19" s="32">
        <v>4583.7637908672777</v>
      </c>
      <c r="DB19" s="30">
        <v>2029</v>
      </c>
      <c r="DC19" s="31">
        <v>0</v>
      </c>
      <c r="DD19" s="31">
        <v>0</v>
      </c>
      <c r="DE19" s="31">
        <v>0</v>
      </c>
      <c r="DF19" s="31">
        <v>0</v>
      </c>
      <c r="DG19" s="31">
        <v>0</v>
      </c>
      <c r="DH19" s="31">
        <v>0</v>
      </c>
      <c r="DI19" s="31">
        <v>0</v>
      </c>
      <c r="DJ19" s="31">
        <v>0</v>
      </c>
      <c r="DK19" s="31">
        <v>0</v>
      </c>
      <c r="DL19" s="31">
        <v>0</v>
      </c>
      <c r="DM19" s="31"/>
      <c r="DN19" s="31"/>
      <c r="DO19" s="31">
        <v>0</v>
      </c>
      <c r="DP19" s="31"/>
      <c r="DQ19" s="31"/>
      <c r="DR19" s="31"/>
      <c r="DS19" s="31"/>
      <c r="DT19" s="31"/>
      <c r="DU19" s="31"/>
      <c r="DV19" s="31">
        <v>0</v>
      </c>
      <c r="DW19" s="33">
        <v>0</v>
      </c>
      <c r="DZ19" s="34">
        <v>45897044.582965367</v>
      </c>
      <c r="EA19" s="6">
        <v>0</v>
      </c>
      <c r="EB19" s="6">
        <v>45897044.582965367</v>
      </c>
      <c r="EC19" s="3">
        <v>2029</v>
      </c>
      <c r="ED19" s="35">
        <v>45.897044582965364</v>
      </c>
    </row>
    <row r="20" spans="1:134" x14ac:dyDescent="0.2">
      <c r="A20" s="36">
        <v>2030</v>
      </c>
      <c r="B20" s="28">
        <v>0</v>
      </c>
      <c r="C20" s="28">
        <v>0</v>
      </c>
      <c r="D20" s="28">
        <v>0</v>
      </c>
      <c r="E20" s="28">
        <v>0</v>
      </c>
      <c r="F20" s="28">
        <v>18071900.640369061</v>
      </c>
      <c r="G20" s="28">
        <v>0</v>
      </c>
      <c r="H20" s="28">
        <v>0</v>
      </c>
      <c r="I20" s="28">
        <v>0</v>
      </c>
      <c r="J20" s="28">
        <v>0</v>
      </c>
      <c r="K20" s="28">
        <v>0</v>
      </c>
      <c r="L20" s="28">
        <v>0</v>
      </c>
      <c r="M20" s="28">
        <v>0</v>
      </c>
      <c r="N20" s="28">
        <v>0</v>
      </c>
      <c r="O20" s="28">
        <v>0</v>
      </c>
      <c r="P20" s="28">
        <v>0</v>
      </c>
      <c r="Q20" s="28">
        <v>0</v>
      </c>
      <c r="R20" s="28">
        <v>0</v>
      </c>
      <c r="S20" s="28">
        <v>0</v>
      </c>
      <c r="T20" s="28">
        <v>0</v>
      </c>
      <c r="U20" s="28">
        <v>0</v>
      </c>
      <c r="V20" s="28">
        <v>14125363.865153469</v>
      </c>
      <c r="W20" s="28">
        <v>6374401.5166062741</v>
      </c>
      <c r="X20" s="28">
        <v>0</v>
      </c>
      <c r="Y20" s="28">
        <v>0</v>
      </c>
      <c r="Z20" s="28">
        <v>0</v>
      </c>
      <c r="AA20" s="28">
        <v>0</v>
      </c>
      <c r="AB20" s="28">
        <v>0</v>
      </c>
      <c r="AC20" s="28">
        <v>0</v>
      </c>
      <c r="AD20" s="28">
        <v>0</v>
      </c>
      <c r="AE20" s="28">
        <v>0</v>
      </c>
      <c r="AF20" s="28">
        <v>38571666.022128806</v>
      </c>
      <c r="AH20" s="36">
        <v>2030</v>
      </c>
      <c r="AI20" s="29">
        <v>0</v>
      </c>
      <c r="AJ20" s="29">
        <v>0</v>
      </c>
      <c r="AK20" s="29">
        <v>0</v>
      </c>
      <c r="AL20" s="29">
        <v>0</v>
      </c>
      <c r="AM20" s="29">
        <v>0</v>
      </c>
      <c r="AN20" s="29">
        <v>0</v>
      </c>
      <c r="AO20" s="29">
        <v>0</v>
      </c>
      <c r="AP20" s="29">
        <v>0</v>
      </c>
      <c r="AQ20" s="29">
        <v>0</v>
      </c>
      <c r="AR20" s="29">
        <v>0</v>
      </c>
      <c r="AS20" s="28">
        <v>0</v>
      </c>
      <c r="AU20" s="30">
        <v>2030</v>
      </c>
      <c r="AV20" s="31">
        <v>167.80821917808223</v>
      </c>
      <c r="AW20" s="31">
        <v>456.41478021917737</v>
      </c>
      <c r="AX20" s="31">
        <v>28.715246962837785</v>
      </c>
      <c r="AY20" s="31">
        <v>78.976028910853032</v>
      </c>
      <c r="AZ20" s="31">
        <v>33.306594772391001</v>
      </c>
      <c r="BA20" s="31">
        <v>0</v>
      </c>
      <c r="BB20" s="31">
        <v>0</v>
      </c>
      <c r="BC20" s="31">
        <v>0</v>
      </c>
      <c r="BD20" s="31">
        <v>0</v>
      </c>
      <c r="BE20" s="31">
        <v>0</v>
      </c>
      <c r="BF20" s="31">
        <v>765.22087004334151</v>
      </c>
      <c r="BH20" s="30">
        <v>2030</v>
      </c>
      <c r="BI20" s="31">
        <v>980</v>
      </c>
      <c r="BJ20" s="31">
        <v>3541.588132078482</v>
      </c>
      <c r="BK20" s="31">
        <v>0</v>
      </c>
      <c r="BL20" s="31">
        <v>0</v>
      </c>
      <c r="BM20" s="31">
        <v>191.05251928072425</v>
      </c>
      <c r="BN20" s="31">
        <v>0</v>
      </c>
      <c r="BO20" s="31">
        <v>0</v>
      </c>
      <c r="BP20" s="31">
        <v>0</v>
      </c>
      <c r="BQ20" s="31">
        <v>0</v>
      </c>
      <c r="BR20" s="31">
        <v>0</v>
      </c>
      <c r="BS20" s="31">
        <v>149.76455345689681</v>
      </c>
      <c r="BT20" s="31">
        <v>73.442886387601163</v>
      </c>
      <c r="BU20" s="31">
        <v>0</v>
      </c>
      <c r="BV20" s="31">
        <v>0</v>
      </c>
      <c r="BW20" s="31">
        <v>0</v>
      </c>
      <c r="BX20" s="31">
        <v>0</v>
      </c>
      <c r="BY20" s="31">
        <v>0</v>
      </c>
      <c r="BZ20" s="31">
        <v>0</v>
      </c>
      <c r="CA20" s="31">
        <v>0</v>
      </c>
      <c r="CB20" s="31">
        <v>0</v>
      </c>
      <c r="CC20" s="32">
        <v>4935.8480912037039</v>
      </c>
      <c r="CD20" s="9">
        <v>4935.8480912037039</v>
      </c>
      <c r="CE20" s="30">
        <v>2030</v>
      </c>
      <c r="CF20" s="31">
        <v>883.39111980000018</v>
      </c>
      <c r="CG20" s="31">
        <v>3330.3324000000002</v>
      </c>
      <c r="CH20" s="31">
        <v>0</v>
      </c>
      <c r="CI20" s="31">
        <v>0</v>
      </c>
      <c r="CJ20" s="31">
        <v>172.21846831429599</v>
      </c>
      <c r="CK20" s="31">
        <v>0</v>
      </c>
      <c r="CL20" s="31">
        <v>0</v>
      </c>
      <c r="CM20" s="31">
        <v>0</v>
      </c>
      <c r="CN20" s="31">
        <v>0</v>
      </c>
      <c r="CO20" s="31">
        <v>0</v>
      </c>
      <c r="CP20" s="31">
        <v>135.00069039248473</v>
      </c>
      <c r="CQ20" s="31">
        <v>66.202850660497106</v>
      </c>
      <c r="CR20" s="31">
        <v>0</v>
      </c>
      <c r="CS20" s="31">
        <v>0</v>
      </c>
      <c r="CT20" s="31">
        <v>0</v>
      </c>
      <c r="CU20" s="31">
        <v>0</v>
      </c>
      <c r="CV20" s="31">
        <v>0</v>
      </c>
      <c r="CW20" s="31">
        <v>0</v>
      </c>
      <c r="CX20" s="31">
        <v>0</v>
      </c>
      <c r="CY20" s="31">
        <v>0</v>
      </c>
      <c r="CZ20" s="32">
        <v>4587.1455291672792</v>
      </c>
      <c r="DB20" s="30">
        <v>2030</v>
      </c>
      <c r="DC20" s="31">
        <v>0</v>
      </c>
      <c r="DD20" s="31">
        <v>0</v>
      </c>
      <c r="DE20" s="31">
        <v>0</v>
      </c>
      <c r="DF20" s="31">
        <v>0</v>
      </c>
      <c r="DG20" s="31">
        <v>0</v>
      </c>
      <c r="DH20" s="31">
        <v>0</v>
      </c>
      <c r="DI20" s="31">
        <v>0</v>
      </c>
      <c r="DJ20" s="31">
        <v>0</v>
      </c>
      <c r="DK20" s="31">
        <v>0</v>
      </c>
      <c r="DL20" s="31">
        <v>0</v>
      </c>
      <c r="DM20" s="31"/>
      <c r="DN20" s="31"/>
      <c r="DO20" s="31">
        <v>0</v>
      </c>
      <c r="DP20" s="31"/>
      <c r="DQ20" s="31"/>
      <c r="DR20" s="31"/>
      <c r="DS20" s="31"/>
      <c r="DT20" s="31"/>
      <c r="DU20" s="31"/>
      <c r="DV20" s="31">
        <v>0</v>
      </c>
      <c r="DW20" s="33">
        <v>0</v>
      </c>
      <c r="DZ20" s="34">
        <v>38571666.022128806</v>
      </c>
      <c r="EA20" s="6">
        <v>0</v>
      </c>
      <c r="EB20" s="6">
        <v>38571666.022128806</v>
      </c>
      <c r="EC20" s="3">
        <v>2030</v>
      </c>
      <c r="ED20" s="35">
        <v>38.571666022128802</v>
      </c>
    </row>
    <row r="21" spans="1:134" x14ac:dyDescent="0.2">
      <c r="A21" s="36">
        <v>2031</v>
      </c>
      <c r="B21" s="28">
        <v>0</v>
      </c>
      <c r="C21" s="28">
        <v>0</v>
      </c>
      <c r="D21" s="28">
        <v>0</v>
      </c>
      <c r="E21" s="28">
        <v>0</v>
      </c>
      <c r="F21" s="28">
        <v>15742068.746918578</v>
      </c>
      <c r="G21" s="28">
        <v>0</v>
      </c>
      <c r="H21" s="28">
        <v>0</v>
      </c>
      <c r="I21" s="28">
        <v>0</v>
      </c>
      <c r="J21" s="28">
        <v>0</v>
      </c>
      <c r="K21" s="28">
        <v>0</v>
      </c>
      <c r="L21" s="28">
        <v>0</v>
      </c>
      <c r="M21" s="28">
        <v>0</v>
      </c>
      <c r="N21" s="28">
        <v>0</v>
      </c>
      <c r="O21" s="28">
        <v>0</v>
      </c>
      <c r="P21" s="28">
        <v>0</v>
      </c>
      <c r="Q21" s="28">
        <v>0</v>
      </c>
      <c r="R21" s="28">
        <v>0</v>
      </c>
      <c r="S21" s="28">
        <v>0</v>
      </c>
      <c r="T21" s="28">
        <v>0</v>
      </c>
      <c r="U21" s="28">
        <v>0</v>
      </c>
      <c r="V21" s="28">
        <v>12226570.244051835</v>
      </c>
      <c r="W21" s="28">
        <v>3477792.2739035003</v>
      </c>
      <c r="X21" s="28">
        <v>0</v>
      </c>
      <c r="Y21" s="28">
        <v>0</v>
      </c>
      <c r="Z21" s="28">
        <v>0</v>
      </c>
      <c r="AA21" s="28">
        <v>0</v>
      </c>
      <c r="AB21" s="28">
        <v>0</v>
      </c>
      <c r="AC21" s="28">
        <v>0</v>
      </c>
      <c r="AD21" s="28">
        <v>0</v>
      </c>
      <c r="AE21" s="28">
        <v>0</v>
      </c>
      <c r="AF21" s="28">
        <v>31446431.264873911</v>
      </c>
      <c r="AH21" s="36">
        <v>2031</v>
      </c>
      <c r="AI21" s="29">
        <v>0</v>
      </c>
      <c r="AJ21" s="29">
        <v>0</v>
      </c>
      <c r="AK21" s="29">
        <v>0</v>
      </c>
      <c r="AL21" s="29">
        <v>0</v>
      </c>
      <c r="AM21" s="29">
        <v>0</v>
      </c>
      <c r="AN21" s="29">
        <v>0</v>
      </c>
      <c r="AO21" s="29">
        <v>0</v>
      </c>
      <c r="AP21" s="29">
        <v>0</v>
      </c>
      <c r="AQ21" s="29">
        <v>0</v>
      </c>
      <c r="AR21" s="29">
        <v>0</v>
      </c>
      <c r="AS21" s="28">
        <v>0</v>
      </c>
      <c r="AU21" s="30">
        <v>2031</v>
      </c>
      <c r="AV21" s="31">
        <v>167.80821917808223</v>
      </c>
      <c r="AW21" s="31">
        <v>461.71428367366661</v>
      </c>
      <c r="AX21" s="31">
        <v>27.889302532853119</v>
      </c>
      <c r="AY21" s="31">
        <v>76.631933208501707</v>
      </c>
      <c r="AZ21" s="31">
        <v>31.956261406896363</v>
      </c>
      <c r="BA21" s="31">
        <v>0</v>
      </c>
      <c r="BB21" s="31">
        <v>0</v>
      </c>
      <c r="BC21" s="31">
        <v>0</v>
      </c>
      <c r="BD21" s="31">
        <v>0</v>
      </c>
      <c r="BE21" s="31">
        <v>0</v>
      </c>
      <c r="BF21" s="31">
        <v>766</v>
      </c>
      <c r="BH21" s="30">
        <v>2031</v>
      </c>
      <c r="BI21" s="31">
        <v>980</v>
      </c>
      <c r="BJ21" s="31">
        <v>3625.8243231837778</v>
      </c>
      <c r="BK21" s="31">
        <v>0</v>
      </c>
      <c r="BL21" s="31">
        <v>0</v>
      </c>
      <c r="BM21" s="31">
        <v>162.63542415986041</v>
      </c>
      <c r="BN21" s="31">
        <v>0</v>
      </c>
      <c r="BO21" s="31">
        <v>0</v>
      </c>
      <c r="BP21" s="31">
        <v>0</v>
      </c>
      <c r="BQ21" s="31">
        <v>0</v>
      </c>
      <c r="BR21" s="31">
        <v>0</v>
      </c>
      <c r="BS21" s="31">
        <v>126.71744090086294</v>
      </c>
      <c r="BT21" s="31">
        <v>40.670902959202635</v>
      </c>
      <c r="BU21" s="31">
        <v>0</v>
      </c>
      <c r="BV21" s="31">
        <v>0</v>
      </c>
      <c r="BW21" s="31">
        <v>0</v>
      </c>
      <c r="BX21" s="31">
        <v>0</v>
      </c>
      <c r="BY21" s="31">
        <v>0</v>
      </c>
      <c r="BZ21" s="31">
        <v>0</v>
      </c>
      <c r="CA21" s="31">
        <v>0</v>
      </c>
      <c r="CB21" s="31">
        <v>0</v>
      </c>
      <c r="CC21" s="32">
        <v>4935.8480912037039</v>
      </c>
      <c r="CD21" s="9">
        <v>4935.8480912037039</v>
      </c>
      <c r="CE21" s="30">
        <v>2031</v>
      </c>
      <c r="CF21" s="31">
        <v>883.39111980000018</v>
      </c>
      <c r="CG21" s="31">
        <v>3409.5439023058657</v>
      </c>
      <c r="CH21" s="31">
        <v>0</v>
      </c>
      <c r="CI21" s="31">
        <v>0</v>
      </c>
      <c r="CJ21" s="31">
        <v>146.60274435482356</v>
      </c>
      <c r="CK21" s="31">
        <v>0</v>
      </c>
      <c r="CL21" s="31">
        <v>0</v>
      </c>
      <c r="CM21" s="31">
        <v>0</v>
      </c>
      <c r="CN21" s="31">
        <v>0</v>
      </c>
      <c r="CO21" s="31">
        <v>0</v>
      </c>
      <c r="CP21" s="31">
        <v>114.22557348530984</v>
      </c>
      <c r="CQ21" s="31">
        <v>36.661545416741987</v>
      </c>
      <c r="CR21" s="31">
        <v>0</v>
      </c>
      <c r="CS21" s="31">
        <v>0</v>
      </c>
      <c r="CT21" s="31">
        <v>0</v>
      </c>
      <c r="CU21" s="31">
        <v>0</v>
      </c>
      <c r="CV21" s="31">
        <v>0</v>
      </c>
      <c r="CW21" s="31">
        <v>0</v>
      </c>
      <c r="CX21" s="31">
        <v>0</v>
      </c>
      <c r="CY21" s="31">
        <v>0</v>
      </c>
      <c r="CZ21" s="32">
        <v>4590.4248853627414</v>
      </c>
      <c r="DB21" s="30">
        <v>2031</v>
      </c>
      <c r="DC21" s="31">
        <v>0</v>
      </c>
      <c r="DD21" s="31">
        <v>0</v>
      </c>
      <c r="DE21" s="31">
        <v>0</v>
      </c>
      <c r="DF21" s="31">
        <v>0</v>
      </c>
      <c r="DG21" s="31">
        <v>0</v>
      </c>
      <c r="DH21" s="31">
        <v>0</v>
      </c>
      <c r="DI21" s="31">
        <v>0</v>
      </c>
      <c r="DJ21" s="31">
        <v>0</v>
      </c>
      <c r="DK21" s="31">
        <v>0</v>
      </c>
      <c r="DL21" s="31">
        <v>0</v>
      </c>
      <c r="DM21" s="31"/>
      <c r="DN21" s="31"/>
      <c r="DO21" s="31">
        <v>0</v>
      </c>
      <c r="DP21" s="31"/>
      <c r="DQ21" s="31"/>
      <c r="DR21" s="31"/>
      <c r="DS21" s="31"/>
      <c r="DT21" s="31"/>
      <c r="DU21" s="31"/>
      <c r="DV21" s="31">
        <v>0</v>
      </c>
      <c r="DW21" s="33">
        <v>0</v>
      </c>
      <c r="DZ21" s="34">
        <v>31446431.264873911</v>
      </c>
      <c r="EA21" s="6">
        <v>0</v>
      </c>
      <c r="EB21" s="6">
        <v>31446431.264873911</v>
      </c>
      <c r="EC21" s="3">
        <v>2031</v>
      </c>
      <c r="ED21" s="35">
        <v>31.446431264873912</v>
      </c>
    </row>
    <row r="22" spans="1:134" x14ac:dyDescent="0.2">
      <c r="A22" s="36">
        <v>2032</v>
      </c>
      <c r="B22" s="28">
        <v>0</v>
      </c>
      <c r="C22" s="28">
        <v>0</v>
      </c>
      <c r="D22" s="28">
        <v>0</v>
      </c>
      <c r="E22" s="28">
        <v>0</v>
      </c>
      <c r="F22" s="28">
        <v>13758812.091604143</v>
      </c>
      <c r="G22" s="28">
        <v>0</v>
      </c>
      <c r="H22" s="28">
        <v>0</v>
      </c>
      <c r="I22" s="28">
        <v>0</v>
      </c>
      <c r="J22" s="28">
        <v>0</v>
      </c>
      <c r="K22" s="28">
        <v>0</v>
      </c>
      <c r="L22" s="28">
        <v>0</v>
      </c>
      <c r="M22" s="28">
        <v>0</v>
      </c>
      <c r="N22" s="28">
        <v>0</v>
      </c>
      <c r="O22" s="28">
        <v>0</v>
      </c>
      <c r="P22" s="28">
        <v>0</v>
      </c>
      <c r="Q22" s="28">
        <v>0</v>
      </c>
      <c r="R22" s="28">
        <v>0</v>
      </c>
      <c r="S22" s="28">
        <v>0</v>
      </c>
      <c r="T22" s="28">
        <v>0</v>
      </c>
      <c r="U22" s="28">
        <v>0</v>
      </c>
      <c r="V22" s="28">
        <v>9986954.5981491469</v>
      </c>
      <c r="W22" s="28">
        <v>1864078.1504365907</v>
      </c>
      <c r="X22" s="28">
        <v>0</v>
      </c>
      <c r="Y22" s="28">
        <v>0</v>
      </c>
      <c r="Z22" s="28">
        <v>0</v>
      </c>
      <c r="AA22" s="28">
        <v>0</v>
      </c>
      <c r="AB22" s="28">
        <v>0</v>
      </c>
      <c r="AC22" s="28">
        <v>0</v>
      </c>
      <c r="AD22" s="28">
        <v>0</v>
      </c>
      <c r="AE22" s="28">
        <v>0</v>
      </c>
      <c r="AF22" s="28">
        <v>25609844.840189882</v>
      </c>
      <c r="AH22" s="36">
        <v>2032</v>
      </c>
      <c r="AI22" s="29">
        <v>0</v>
      </c>
      <c r="AJ22" s="29">
        <v>0</v>
      </c>
      <c r="AK22" s="29">
        <v>0</v>
      </c>
      <c r="AL22" s="29">
        <v>0</v>
      </c>
      <c r="AM22" s="29">
        <v>0</v>
      </c>
      <c r="AN22" s="29">
        <v>0</v>
      </c>
      <c r="AO22" s="29">
        <v>0</v>
      </c>
      <c r="AP22" s="29">
        <v>0</v>
      </c>
      <c r="AQ22" s="29">
        <v>0</v>
      </c>
      <c r="AR22" s="29">
        <v>0</v>
      </c>
      <c r="AS22" s="28">
        <v>0</v>
      </c>
      <c r="AU22" s="30">
        <v>2032</v>
      </c>
      <c r="AV22" s="31">
        <v>167.80821917808223</v>
      </c>
      <c r="AW22" s="31">
        <v>466.60167004557701</v>
      </c>
      <c r="AX22" s="31">
        <v>27.160307597315278</v>
      </c>
      <c r="AY22" s="31">
        <v>72.376689674832491</v>
      </c>
      <c r="AZ22" s="31">
        <v>32.053113504193057</v>
      </c>
      <c r="BA22" s="31">
        <v>0</v>
      </c>
      <c r="BB22" s="31">
        <v>0</v>
      </c>
      <c r="BC22" s="31">
        <v>0</v>
      </c>
      <c r="BD22" s="31">
        <v>0</v>
      </c>
      <c r="BE22" s="31">
        <v>0</v>
      </c>
      <c r="BF22" s="31">
        <v>766.00000000000011</v>
      </c>
      <c r="BH22" s="30">
        <v>2032</v>
      </c>
      <c r="BI22" s="31">
        <v>980</v>
      </c>
      <c r="BJ22" s="31">
        <v>3693.0666619290532</v>
      </c>
      <c r="BK22" s="31">
        <v>0</v>
      </c>
      <c r="BL22" s="31">
        <v>0</v>
      </c>
      <c r="BM22" s="31">
        <v>138.81495196944181</v>
      </c>
      <c r="BN22" s="31">
        <v>0</v>
      </c>
      <c r="BO22" s="31">
        <v>0</v>
      </c>
      <c r="BP22" s="31">
        <v>0</v>
      </c>
      <c r="BQ22" s="31">
        <v>0</v>
      </c>
      <c r="BR22" s="31">
        <v>0</v>
      </c>
      <c r="BS22" s="31">
        <v>101.49841635543658</v>
      </c>
      <c r="BT22" s="31">
        <v>22.468060949772052</v>
      </c>
      <c r="BU22" s="31">
        <v>0</v>
      </c>
      <c r="BV22" s="31">
        <v>0</v>
      </c>
      <c r="BW22" s="31">
        <v>0</v>
      </c>
      <c r="BX22" s="31">
        <v>0</v>
      </c>
      <c r="BY22" s="31">
        <v>0</v>
      </c>
      <c r="BZ22" s="31">
        <v>0</v>
      </c>
      <c r="CA22" s="31">
        <v>0</v>
      </c>
      <c r="CB22" s="31">
        <v>0</v>
      </c>
      <c r="CC22" s="32">
        <v>4935.848091203703</v>
      </c>
      <c r="CD22" s="9">
        <v>4935.848091203703</v>
      </c>
      <c r="CE22" s="30">
        <v>2032</v>
      </c>
      <c r="CF22" s="31">
        <v>883.39111980000018</v>
      </c>
      <c r="CG22" s="31">
        <v>3472.7752355449857</v>
      </c>
      <c r="CH22" s="31">
        <v>0</v>
      </c>
      <c r="CI22" s="31">
        <v>0</v>
      </c>
      <c r="CJ22" s="31">
        <v>125.13050598496778</v>
      </c>
      <c r="CK22" s="31">
        <v>0</v>
      </c>
      <c r="CL22" s="31">
        <v>0</v>
      </c>
      <c r="CM22" s="31">
        <v>0</v>
      </c>
      <c r="CN22" s="31">
        <v>0</v>
      </c>
      <c r="CO22" s="31">
        <v>0</v>
      </c>
      <c r="CP22" s="31">
        <v>91.492652736893618</v>
      </c>
      <c r="CQ22" s="31">
        <v>20.253148491993656</v>
      </c>
      <c r="CR22" s="31">
        <v>0</v>
      </c>
      <c r="CS22" s="31">
        <v>0</v>
      </c>
      <c r="CT22" s="31">
        <v>0</v>
      </c>
      <c r="CU22" s="31">
        <v>0</v>
      </c>
      <c r="CV22" s="31">
        <v>0</v>
      </c>
      <c r="CW22" s="31">
        <v>0</v>
      </c>
      <c r="CX22" s="31">
        <v>0</v>
      </c>
      <c r="CY22" s="31">
        <v>0</v>
      </c>
      <c r="CZ22" s="32">
        <v>4593.0426625588407</v>
      </c>
      <c r="DB22" s="30">
        <v>2032</v>
      </c>
      <c r="DC22" s="31">
        <v>0</v>
      </c>
      <c r="DD22" s="31">
        <v>0</v>
      </c>
      <c r="DE22" s="31">
        <v>0</v>
      </c>
      <c r="DF22" s="31">
        <v>0</v>
      </c>
      <c r="DG22" s="31">
        <v>0</v>
      </c>
      <c r="DH22" s="31">
        <v>0</v>
      </c>
      <c r="DI22" s="31">
        <v>0</v>
      </c>
      <c r="DJ22" s="31">
        <v>0</v>
      </c>
      <c r="DK22" s="31">
        <v>0</v>
      </c>
      <c r="DL22" s="31">
        <v>0</v>
      </c>
      <c r="DM22" s="31"/>
      <c r="DN22" s="31"/>
      <c r="DO22" s="31">
        <v>0</v>
      </c>
      <c r="DP22" s="31"/>
      <c r="DQ22" s="31"/>
      <c r="DR22" s="31"/>
      <c r="DS22" s="31"/>
      <c r="DT22" s="31"/>
      <c r="DU22" s="31"/>
      <c r="DV22" s="31">
        <v>0</v>
      </c>
      <c r="DW22" s="33">
        <v>0</v>
      </c>
      <c r="DZ22" s="34">
        <v>25609844.840189882</v>
      </c>
      <c r="EA22" s="6">
        <v>0</v>
      </c>
      <c r="EB22" s="6">
        <v>25609844.840189882</v>
      </c>
      <c r="EC22" s="3">
        <v>2032</v>
      </c>
      <c r="ED22" s="35">
        <v>25.609844840189883</v>
      </c>
    </row>
    <row r="23" spans="1:134" x14ac:dyDescent="0.2">
      <c r="A23" s="36">
        <v>2033</v>
      </c>
      <c r="B23" s="28">
        <v>0</v>
      </c>
      <c r="C23" s="28">
        <v>0</v>
      </c>
      <c r="D23" s="28">
        <v>0</v>
      </c>
      <c r="E23" s="28">
        <v>0</v>
      </c>
      <c r="F23" s="28">
        <v>12557416.796052581</v>
      </c>
      <c r="G23" s="28">
        <v>0</v>
      </c>
      <c r="H23" s="28">
        <v>0</v>
      </c>
      <c r="I23" s="28">
        <v>0</v>
      </c>
      <c r="J23" s="28">
        <v>0</v>
      </c>
      <c r="K23" s="28">
        <v>0</v>
      </c>
      <c r="L23" s="28">
        <v>0</v>
      </c>
      <c r="M23" s="28">
        <v>0</v>
      </c>
      <c r="N23" s="28">
        <v>0</v>
      </c>
      <c r="O23" s="28">
        <v>0</v>
      </c>
      <c r="P23" s="28">
        <v>0</v>
      </c>
      <c r="Q23" s="28">
        <v>0</v>
      </c>
      <c r="R23" s="28">
        <v>0</v>
      </c>
      <c r="S23" s="28">
        <v>0</v>
      </c>
      <c r="T23" s="28">
        <v>0</v>
      </c>
      <c r="U23" s="28">
        <v>0</v>
      </c>
      <c r="V23" s="28">
        <v>6855075.3743970431</v>
      </c>
      <c r="W23" s="28">
        <v>751563.17275961291</v>
      </c>
      <c r="X23" s="28">
        <v>0</v>
      </c>
      <c r="Y23" s="28">
        <v>0</v>
      </c>
      <c r="Z23" s="28">
        <v>0</v>
      </c>
      <c r="AA23" s="28">
        <v>0</v>
      </c>
      <c r="AB23" s="28">
        <v>0</v>
      </c>
      <c r="AC23" s="28">
        <v>0</v>
      </c>
      <c r="AD23" s="28">
        <v>0</v>
      </c>
      <c r="AE23" s="28">
        <v>0</v>
      </c>
      <c r="AF23" s="28">
        <v>20164055.343209233</v>
      </c>
      <c r="AH23" s="36">
        <v>2033</v>
      </c>
      <c r="AI23" s="29">
        <v>0</v>
      </c>
      <c r="AJ23" s="29">
        <v>0</v>
      </c>
      <c r="AK23" s="29">
        <v>0</v>
      </c>
      <c r="AL23" s="29">
        <v>0</v>
      </c>
      <c r="AM23" s="29">
        <v>0</v>
      </c>
      <c r="AN23" s="29">
        <v>0</v>
      </c>
      <c r="AO23" s="29">
        <v>0</v>
      </c>
      <c r="AP23" s="29">
        <v>0</v>
      </c>
      <c r="AQ23" s="29">
        <v>0</v>
      </c>
      <c r="AR23" s="29">
        <v>0</v>
      </c>
      <c r="AS23" s="28">
        <v>0</v>
      </c>
      <c r="AU23" s="30">
        <v>2033</v>
      </c>
      <c r="AV23" s="31">
        <v>167.80821917808223</v>
      </c>
      <c r="AW23" s="31">
        <v>471.42966500498216</v>
      </c>
      <c r="AX23" s="31">
        <v>26.505061419988795</v>
      </c>
      <c r="AY23" s="31">
        <v>67.669173413156258</v>
      </c>
      <c r="AZ23" s="31">
        <v>32.587880983790626</v>
      </c>
      <c r="BA23" s="31">
        <v>0</v>
      </c>
      <c r="BB23" s="31">
        <v>0</v>
      </c>
      <c r="BC23" s="31">
        <v>0</v>
      </c>
      <c r="BD23" s="31">
        <v>0</v>
      </c>
      <c r="BE23" s="31">
        <v>0</v>
      </c>
      <c r="BF23" s="31">
        <v>766</v>
      </c>
      <c r="BH23" s="30">
        <v>2033</v>
      </c>
      <c r="BI23" s="31">
        <v>980</v>
      </c>
      <c r="BJ23" s="31">
        <v>3755.1010923407803</v>
      </c>
      <c r="BK23" s="31">
        <v>0</v>
      </c>
      <c r="BL23" s="31">
        <v>0</v>
      </c>
      <c r="BM23" s="31">
        <v>122.77893062943647</v>
      </c>
      <c r="BN23" s="31">
        <v>0</v>
      </c>
      <c r="BO23" s="31">
        <v>0</v>
      </c>
      <c r="BP23" s="31">
        <v>0</v>
      </c>
      <c r="BQ23" s="31">
        <v>0</v>
      </c>
      <c r="BR23" s="31">
        <v>0</v>
      </c>
      <c r="BS23" s="31">
        <v>69.086967485555306</v>
      </c>
      <c r="BT23" s="31">
        <v>8.8811007479320097</v>
      </c>
      <c r="BU23" s="31">
        <v>0</v>
      </c>
      <c r="BV23" s="31">
        <v>0</v>
      </c>
      <c r="BW23" s="31">
        <v>0</v>
      </c>
      <c r="BX23" s="31">
        <v>0</v>
      </c>
      <c r="BY23" s="31">
        <v>0</v>
      </c>
      <c r="BZ23" s="31">
        <v>0</v>
      </c>
      <c r="CA23" s="31">
        <v>0</v>
      </c>
      <c r="CB23" s="31">
        <v>0</v>
      </c>
      <c r="CC23" s="32">
        <v>4935.8480912037039</v>
      </c>
      <c r="CD23" s="9">
        <v>4935.8480912037039</v>
      </c>
      <c r="CE23" s="30">
        <v>2033</v>
      </c>
      <c r="CF23" s="31">
        <v>883.39111980000018</v>
      </c>
      <c r="CG23" s="31">
        <v>3531.1093121826525</v>
      </c>
      <c r="CH23" s="31">
        <v>0</v>
      </c>
      <c r="CI23" s="31">
        <v>0</v>
      </c>
      <c r="CJ23" s="31">
        <v>110.67532348631062</v>
      </c>
      <c r="CK23" s="31">
        <v>0</v>
      </c>
      <c r="CL23" s="31">
        <v>0</v>
      </c>
      <c r="CM23" s="31">
        <v>0</v>
      </c>
      <c r="CN23" s="31">
        <v>0</v>
      </c>
      <c r="CO23" s="31">
        <v>0</v>
      </c>
      <c r="CP23" s="31">
        <v>62.276340378215188</v>
      </c>
      <c r="CQ23" s="31">
        <v>8.0055974844615054</v>
      </c>
      <c r="CR23" s="31">
        <v>0</v>
      </c>
      <c r="CS23" s="31">
        <v>0</v>
      </c>
      <c r="CT23" s="31">
        <v>0</v>
      </c>
      <c r="CU23" s="31">
        <v>0</v>
      </c>
      <c r="CV23" s="31">
        <v>0</v>
      </c>
      <c r="CW23" s="31">
        <v>0</v>
      </c>
      <c r="CX23" s="31">
        <v>0</v>
      </c>
      <c r="CY23" s="31">
        <v>0</v>
      </c>
      <c r="CZ23" s="32">
        <v>4595.4576933316412</v>
      </c>
      <c r="DB23" s="30">
        <v>2033</v>
      </c>
      <c r="DC23" s="31">
        <v>0</v>
      </c>
      <c r="DD23" s="31">
        <v>0</v>
      </c>
      <c r="DE23" s="31">
        <v>0</v>
      </c>
      <c r="DF23" s="31">
        <v>0</v>
      </c>
      <c r="DG23" s="31">
        <v>0</v>
      </c>
      <c r="DH23" s="31">
        <v>0</v>
      </c>
      <c r="DI23" s="31">
        <v>0</v>
      </c>
      <c r="DJ23" s="31">
        <v>0</v>
      </c>
      <c r="DK23" s="31">
        <v>0</v>
      </c>
      <c r="DL23" s="31">
        <v>0</v>
      </c>
      <c r="DM23" s="31"/>
      <c r="DN23" s="31"/>
      <c r="DO23" s="31">
        <v>0</v>
      </c>
      <c r="DP23" s="31"/>
      <c r="DQ23" s="31"/>
      <c r="DR23" s="31"/>
      <c r="DS23" s="31"/>
      <c r="DT23" s="31"/>
      <c r="DU23" s="31"/>
      <c r="DV23" s="31">
        <v>0</v>
      </c>
      <c r="DW23" s="33">
        <v>0</v>
      </c>
      <c r="DZ23" s="34">
        <v>20164055.343209233</v>
      </c>
      <c r="EA23" s="6">
        <v>0</v>
      </c>
      <c r="EB23" s="6">
        <v>20164055.343209233</v>
      </c>
      <c r="EC23" s="3">
        <v>2033</v>
      </c>
      <c r="ED23" s="35">
        <v>20.164055343209235</v>
      </c>
    </row>
    <row r="24" spans="1:134" x14ac:dyDescent="0.2">
      <c r="A24" s="36">
        <v>2034</v>
      </c>
      <c r="B24" s="28">
        <v>0</v>
      </c>
      <c r="C24" s="28">
        <v>0</v>
      </c>
      <c r="D24" s="28">
        <v>0</v>
      </c>
      <c r="E24" s="28">
        <v>0</v>
      </c>
      <c r="F24" s="28">
        <v>10448181.821603673</v>
      </c>
      <c r="G24" s="28">
        <v>0</v>
      </c>
      <c r="H24" s="28">
        <v>0</v>
      </c>
      <c r="I24" s="28">
        <v>0</v>
      </c>
      <c r="J24" s="28">
        <v>0</v>
      </c>
      <c r="K24" s="28">
        <v>0</v>
      </c>
      <c r="L24" s="28">
        <v>0</v>
      </c>
      <c r="M24" s="28">
        <v>0</v>
      </c>
      <c r="N24" s="28">
        <v>0</v>
      </c>
      <c r="O24" s="28">
        <v>0</v>
      </c>
      <c r="P24" s="28">
        <v>0</v>
      </c>
      <c r="Q24" s="28">
        <v>0</v>
      </c>
      <c r="R24" s="28">
        <v>0</v>
      </c>
      <c r="S24" s="28">
        <v>0</v>
      </c>
      <c r="T24" s="28">
        <v>0</v>
      </c>
      <c r="U24" s="28">
        <v>0</v>
      </c>
      <c r="V24" s="28">
        <v>3585785.5423783809</v>
      </c>
      <c r="W24" s="28">
        <v>433240.25681581593</v>
      </c>
      <c r="X24" s="28">
        <v>0</v>
      </c>
      <c r="Y24" s="28">
        <v>0</v>
      </c>
      <c r="Z24" s="28">
        <v>0</v>
      </c>
      <c r="AA24" s="28">
        <v>0</v>
      </c>
      <c r="AB24" s="28">
        <v>0</v>
      </c>
      <c r="AC24" s="28">
        <v>0</v>
      </c>
      <c r="AD24" s="28">
        <v>0</v>
      </c>
      <c r="AE24" s="28">
        <v>0</v>
      </c>
      <c r="AF24" s="28">
        <v>14467207.620797869</v>
      </c>
      <c r="AH24" s="36">
        <v>2034</v>
      </c>
      <c r="AI24" s="29">
        <v>0</v>
      </c>
      <c r="AJ24" s="29">
        <v>0</v>
      </c>
      <c r="AK24" s="29">
        <v>0</v>
      </c>
      <c r="AL24" s="29">
        <v>0</v>
      </c>
      <c r="AM24" s="29">
        <v>0</v>
      </c>
      <c r="AN24" s="29">
        <v>0</v>
      </c>
      <c r="AO24" s="29">
        <v>0</v>
      </c>
      <c r="AP24" s="29">
        <v>0</v>
      </c>
      <c r="AQ24" s="29">
        <v>0</v>
      </c>
      <c r="AR24" s="29">
        <v>0</v>
      </c>
      <c r="AS24" s="28">
        <v>0</v>
      </c>
      <c r="AU24" s="30">
        <v>2034</v>
      </c>
      <c r="AV24" s="31">
        <v>167.80821917808223</v>
      </c>
      <c r="AW24" s="31">
        <v>476.3041178438437</v>
      </c>
      <c r="AX24" s="31">
        <v>25.986366506376484</v>
      </c>
      <c r="AY24" s="31">
        <v>63.774330253054835</v>
      </c>
      <c r="AZ24" s="31">
        <v>32.126966218642757</v>
      </c>
      <c r="BA24" s="31">
        <v>0</v>
      </c>
      <c r="BB24" s="31">
        <v>0</v>
      </c>
      <c r="BC24" s="31">
        <v>0</v>
      </c>
      <c r="BD24" s="31">
        <v>0</v>
      </c>
      <c r="BE24" s="31">
        <v>0</v>
      </c>
      <c r="BF24" s="31">
        <v>766</v>
      </c>
      <c r="BH24" s="30">
        <v>2034</v>
      </c>
      <c r="BI24" s="31">
        <v>980</v>
      </c>
      <c r="BJ24" s="31">
        <v>3813.9943423928644</v>
      </c>
      <c r="BK24" s="31">
        <v>0</v>
      </c>
      <c r="BL24" s="31">
        <v>0</v>
      </c>
      <c r="BM24" s="31">
        <v>100.23075836892153</v>
      </c>
      <c r="BN24" s="31">
        <v>0</v>
      </c>
      <c r="BO24" s="31">
        <v>0</v>
      </c>
      <c r="BP24" s="31">
        <v>0</v>
      </c>
      <c r="BQ24" s="31">
        <v>0</v>
      </c>
      <c r="BR24" s="31">
        <v>0</v>
      </c>
      <c r="BS24" s="31">
        <v>36.603843175679003</v>
      </c>
      <c r="BT24" s="31">
        <v>5.0191472662385195</v>
      </c>
      <c r="BU24" s="31">
        <v>0</v>
      </c>
      <c r="BV24" s="31">
        <v>0</v>
      </c>
      <c r="BW24" s="31">
        <v>0</v>
      </c>
      <c r="BX24" s="31">
        <v>0</v>
      </c>
      <c r="BY24" s="31">
        <v>0</v>
      </c>
      <c r="BZ24" s="31">
        <v>0</v>
      </c>
      <c r="CA24" s="31">
        <v>0</v>
      </c>
      <c r="CB24" s="31">
        <v>0</v>
      </c>
      <c r="CC24" s="32">
        <v>4935.848091203703</v>
      </c>
      <c r="CD24" s="9">
        <v>4935.848091203703</v>
      </c>
      <c r="CE24" s="30">
        <v>2034</v>
      </c>
      <c r="CF24" s="31">
        <v>883.39111980000018</v>
      </c>
      <c r="CG24" s="31">
        <v>3586.48957986913</v>
      </c>
      <c r="CH24" s="31">
        <v>0</v>
      </c>
      <c r="CI24" s="31">
        <v>0</v>
      </c>
      <c r="CJ24" s="31">
        <v>90.34996109584165</v>
      </c>
      <c r="CK24" s="31">
        <v>0</v>
      </c>
      <c r="CL24" s="31">
        <v>0</v>
      </c>
      <c r="CM24" s="31">
        <v>0</v>
      </c>
      <c r="CN24" s="31">
        <v>0</v>
      </c>
      <c r="CO24" s="31">
        <v>0</v>
      </c>
      <c r="CP24" s="31">
        <v>32.995418379537412</v>
      </c>
      <c r="CQ24" s="31">
        <v>4.524357269350566</v>
      </c>
      <c r="CR24" s="31">
        <v>0</v>
      </c>
      <c r="CS24" s="31">
        <v>0</v>
      </c>
      <c r="CT24" s="31">
        <v>0</v>
      </c>
      <c r="CU24" s="31">
        <v>0</v>
      </c>
      <c r="CV24" s="31">
        <v>0</v>
      </c>
      <c r="CW24" s="31">
        <v>0</v>
      </c>
      <c r="CX24" s="31">
        <v>0</v>
      </c>
      <c r="CY24" s="31">
        <v>0</v>
      </c>
      <c r="CZ24" s="32">
        <v>4597.7504364138595</v>
      </c>
      <c r="DB24" s="30">
        <v>2034</v>
      </c>
      <c r="DC24" s="31">
        <v>0</v>
      </c>
      <c r="DD24" s="31">
        <v>0</v>
      </c>
      <c r="DE24" s="31">
        <v>0</v>
      </c>
      <c r="DF24" s="31">
        <v>0</v>
      </c>
      <c r="DG24" s="31">
        <v>0</v>
      </c>
      <c r="DH24" s="31">
        <v>0</v>
      </c>
      <c r="DI24" s="31">
        <v>0</v>
      </c>
      <c r="DJ24" s="31">
        <v>0</v>
      </c>
      <c r="DK24" s="31">
        <v>0</v>
      </c>
      <c r="DL24" s="31">
        <v>0</v>
      </c>
      <c r="DM24" s="31"/>
      <c r="DN24" s="31"/>
      <c r="DO24" s="31">
        <v>0</v>
      </c>
      <c r="DP24" s="31"/>
      <c r="DQ24" s="31"/>
      <c r="DR24" s="31"/>
      <c r="DS24" s="31"/>
      <c r="DT24" s="31"/>
      <c r="DU24" s="31"/>
      <c r="DV24" s="31">
        <v>0</v>
      </c>
      <c r="DW24" s="33">
        <v>0</v>
      </c>
      <c r="DZ24" s="34">
        <v>14467207.620797869</v>
      </c>
      <c r="EA24" s="6">
        <v>0</v>
      </c>
      <c r="EB24" s="6">
        <v>14467207.620797869</v>
      </c>
      <c r="EC24" s="3">
        <v>2034</v>
      </c>
      <c r="ED24" s="35">
        <v>14.467207620797868</v>
      </c>
    </row>
    <row r="25" spans="1:134" x14ac:dyDescent="0.2">
      <c r="A25" s="36">
        <v>2035</v>
      </c>
      <c r="B25" s="28">
        <v>0</v>
      </c>
      <c r="C25" s="28">
        <v>0</v>
      </c>
      <c r="D25" s="28">
        <v>0</v>
      </c>
      <c r="E25" s="28">
        <v>0</v>
      </c>
      <c r="F25" s="28">
        <v>7239830.8148029875</v>
      </c>
      <c r="G25" s="28">
        <v>0</v>
      </c>
      <c r="H25" s="28">
        <v>0</v>
      </c>
      <c r="I25" s="28">
        <v>0</v>
      </c>
      <c r="J25" s="28">
        <v>0</v>
      </c>
      <c r="K25" s="28">
        <v>0</v>
      </c>
      <c r="L25" s="28">
        <v>0</v>
      </c>
      <c r="M25" s="28">
        <v>0</v>
      </c>
      <c r="N25" s="28">
        <v>0</v>
      </c>
      <c r="O25" s="28">
        <v>0</v>
      </c>
      <c r="P25" s="28">
        <v>0</v>
      </c>
      <c r="Q25" s="28">
        <v>0</v>
      </c>
      <c r="R25" s="28">
        <v>0</v>
      </c>
      <c r="S25" s="28">
        <v>0</v>
      </c>
      <c r="T25" s="28">
        <v>0</v>
      </c>
      <c r="U25" s="28">
        <v>0</v>
      </c>
      <c r="V25" s="28">
        <v>1434647.397609659</v>
      </c>
      <c r="W25" s="28">
        <v>972266.71806956211</v>
      </c>
      <c r="X25" s="28">
        <v>0</v>
      </c>
      <c r="Y25" s="28">
        <v>0</v>
      </c>
      <c r="Z25" s="28">
        <v>0</v>
      </c>
      <c r="AA25" s="28">
        <v>0</v>
      </c>
      <c r="AB25" s="28">
        <v>0</v>
      </c>
      <c r="AC25" s="28">
        <v>0</v>
      </c>
      <c r="AD25" s="28">
        <v>0</v>
      </c>
      <c r="AE25" s="28">
        <v>0</v>
      </c>
      <c r="AF25" s="28">
        <v>9646744.9304822087</v>
      </c>
      <c r="AH25" s="36">
        <v>2035</v>
      </c>
      <c r="AI25" s="29">
        <v>0</v>
      </c>
      <c r="AJ25" s="29">
        <v>0</v>
      </c>
      <c r="AK25" s="29">
        <v>0</v>
      </c>
      <c r="AL25" s="29">
        <v>0</v>
      </c>
      <c r="AM25" s="29">
        <v>0</v>
      </c>
      <c r="AN25" s="29">
        <v>0</v>
      </c>
      <c r="AO25" s="29">
        <v>0</v>
      </c>
      <c r="AP25" s="29">
        <v>0</v>
      </c>
      <c r="AQ25" s="29">
        <v>0</v>
      </c>
      <c r="AR25" s="29">
        <v>0</v>
      </c>
      <c r="AS25" s="28">
        <v>0</v>
      </c>
      <c r="AU25" s="30">
        <v>2035</v>
      </c>
      <c r="AV25" s="31">
        <v>167.80821917808223</v>
      </c>
      <c r="AW25" s="31">
        <v>481.18113252917402</v>
      </c>
      <c r="AX25" s="31">
        <v>26.138426831886729</v>
      </c>
      <c r="AY25" s="31">
        <v>63.017375370688548</v>
      </c>
      <c r="AZ25" s="31">
        <v>27.854846090168621</v>
      </c>
      <c r="BA25" s="31">
        <v>0</v>
      </c>
      <c r="BB25" s="31">
        <v>0</v>
      </c>
      <c r="BC25" s="31">
        <v>0</v>
      </c>
      <c r="BD25" s="31">
        <v>0</v>
      </c>
      <c r="BE25" s="31">
        <v>0</v>
      </c>
      <c r="BF25" s="31">
        <v>766.00000000000011</v>
      </c>
      <c r="BH25" s="30">
        <v>2035</v>
      </c>
      <c r="BI25" s="31">
        <v>980</v>
      </c>
      <c r="BJ25" s="31">
        <v>3860.5976484046546</v>
      </c>
      <c r="BK25" s="31">
        <v>0</v>
      </c>
      <c r="BL25" s="31">
        <v>0</v>
      </c>
      <c r="BM25" s="31">
        <v>69.349492130371686</v>
      </c>
      <c r="BN25" s="31">
        <v>0</v>
      </c>
      <c r="BO25" s="31">
        <v>0</v>
      </c>
      <c r="BP25" s="31">
        <v>0</v>
      </c>
      <c r="BQ25" s="31">
        <v>0</v>
      </c>
      <c r="BR25" s="31">
        <v>0</v>
      </c>
      <c r="BS25" s="31">
        <v>14.85796822693726</v>
      </c>
      <c r="BT25" s="31">
        <v>11.042982441740264</v>
      </c>
      <c r="BU25" s="31">
        <v>0</v>
      </c>
      <c r="BV25" s="31">
        <v>0</v>
      </c>
      <c r="BW25" s="31">
        <v>0</v>
      </c>
      <c r="BX25" s="31">
        <v>0</v>
      </c>
      <c r="BY25" s="31">
        <v>0</v>
      </c>
      <c r="BZ25" s="31">
        <v>0</v>
      </c>
      <c r="CA25" s="31">
        <v>0</v>
      </c>
      <c r="CB25" s="31">
        <v>0</v>
      </c>
      <c r="CC25" s="32">
        <v>4935.8480912037048</v>
      </c>
      <c r="CD25" s="9">
        <v>4935.8480912037048</v>
      </c>
      <c r="CE25" s="30">
        <v>2035</v>
      </c>
      <c r="CF25" s="31">
        <v>883.39111980000018</v>
      </c>
      <c r="CG25" s="31">
        <v>3630.3129986773165</v>
      </c>
      <c r="CH25" s="31">
        <v>0</v>
      </c>
      <c r="CI25" s="31">
        <v>0</v>
      </c>
      <c r="CJ25" s="31">
        <v>62.512985214908504</v>
      </c>
      <c r="CK25" s="31">
        <v>0</v>
      </c>
      <c r="CL25" s="31">
        <v>0</v>
      </c>
      <c r="CM25" s="31">
        <v>0</v>
      </c>
      <c r="CN25" s="31">
        <v>0</v>
      </c>
      <c r="CO25" s="31">
        <v>0</v>
      </c>
      <c r="CP25" s="31">
        <v>13.393262438721354</v>
      </c>
      <c r="CQ25" s="31">
        <v>9.9543598215721119</v>
      </c>
      <c r="CR25" s="31">
        <v>0</v>
      </c>
      <c r="CS25" s="31">
        <v>0</v>
      </c>
      <c r="CT25" s="31">
        <v>0</v>
      </c>
      <c r="CU25" s="31">
        <v>0</v>
      </c>
      <c r="CV25" s="31">
        <v>0</v>
      </c>
      <c r="CW25" s="31">
        <v>0</v>
      </c>
      <c r="CX25" s="31">
        <v>0</v>
      </c>
      <c r="CY25" s="31">
        <v>0</v>
      </c>
      <c r="CZ25" s="32">
        <v>4599.5647259525194</v>
      </c>
      <c r="DB25" s="30">
        <v>2035</v>
      </c>
      <c r="DC25" s="31">
        <v>0</v>
      </c>
      <c r="DD25" s="31">
        <v>0</v>
      </c>
      <c r="DE25" s="31">
        <v>0</v>
      </c>
      <c r="DF25" s="31">
        <v>0</v>
      </c>
      <c r="DG25" s="31">
        <v>0</v>
      </c>
      <c r="DH25" s="31">
        <v>0</v>
      </c>
      <c r="DI25" s="31">
        <v>0</v>
      </c>
      <c r="DJ25" s="31">
        <v>0</v>
      </c>
      <c r="DK25" s="31">
        <v>0</v>
      </c>
      <c r="DL25" s="31">
        <v>0</v>
      </c>
      <c r="DM25" s="31"/>
      <c r="DN25" s="31"/>
      <c r="DO25" s="31">
        <v>0</v>
      </c>
      <c r="DP25" s="31"/>
      <c r="DQ25" s="31"/>
      <c r="DR25" s="31"/>
      <c r="DS25" s="31"/>
      <c r="DT25" s="31"/>
      <c r="DU25" s="31"/>
      <c r="DV25" s="31">
        <v>0</v>
      </c>
      <c r="DW25" s="33">
        <v>0</v>
      </c>
      <c r="DZ25" s="34">
        <v>9646744.9304822087</v>
      </c>
      <c r="EA25" s="6">
        <v>0</v>
      </c>
      <c r="EB25" s="6">
        <v>9646744.9304822087</v>
      </c>
      <c r="EC25" s="3">
        <v>2035</v>
      </c>
      <c r="ED25" s="35">
        <v>9.6467449304822086</v>
      </c>
    </row>
    <row r="26" spans="1:134" x14ac:dyDescent="0.2">
      <c r="A26" s="36">
        <v>2036</v>
      </c>
      <c r="B26" s="28">
        <v>0</v>
      </c>
      <c r="C26" s="28">
        <v>0</v>
      </c>
      <c r="D26" s="28">
        <v>0</v>
      </c>
      <c r="E26" s="28">
        <v>0</v>
      </c>
      <c r="F26" s="28">
        <v>6368336.7209088011</v>
      </c>
      <c r="G26" s="28">
        <v>0</v>
      </c>
      <c r="H26" s="28">
        <v>0</v>
      </c>
      <c r="I26" s="28">
        <v>0</v>
      </c>
      <c r="J26" s="28">
        <v>0</v>
      </c>
      <c r="K26" s="28">
        <v>0</v>
      </c>
      <c r="L26" s="28">
        <v>0</v>
      </c>
      <c r="M26" s="28">
        <v>0</v>
      </c>
      <c r="N26" s="28">
        <v>0</v>
      </c>
      <c r="O26" s="28">
        <v>0</v>
      </c>
      <c r="P26" s="28">
        <v>0</v>
      </c>
      <c r="Q26" s="28">
        <v>0</v>
      </c>
      <c r="R26" s="28">
        <v>0</v>
      </c>
      <c r="S26" s="28">
        <v>0</v>
      </c>
      <c r="T26" s="28">
        <v>0</v>
      </c>
      <c r="U26" s="28">
        <v>0</v>
      </c>
      <c r="V26" s="28">
        <v>13209.298136464533</v>
      </c>
      <c r="W26" s="28">
        <v>0</v>
      </c>
      <c r="X26" s="28">
        <v>0</v>
      </c>
      <c r="Y26" s="28">
        <v>0</v>
      </c>
      <c r="Z26" s="28">
        <v>0</v>
      </c>
      <c r="AA26" s="28">
        <v>0</v>
      </c>
      <c r="AB26" s="28">
        <v>0</v>
      </c>
      <c r="AC26" s="28">
        <v>0</v>
      </c>
      <c r="AD26" s="28">
        <v>0</v>
      </c>
      <c r="AE26" s="28">
        <v>0</v>
      </c>
      <c r="AF26" s="28">
        <v>6381546.0190452654</v>
      </c>
      <c r="AH26" s="36">
        <v>2036</v>
      </c>
      <c r="AI26" s="29">
        <v>0</v>
      </c>
      <c r="AJ26" s="29">
        <v>0</v>
      </c>
      <c r="AK26" s="29">
        <v>0</v>
      </c>
      <c r="AL26" s="29">
        <v>0</v>
      </c>
      <c r="AM26" s="29">
        <v>0</v>
      </c>
      <c r="AN26" s="29">
        <v>0</v>
      </c>
      <c r="AO26" s="29">
        <v>0</v>
      </c>
      <c r="AP26" s="29">
        <v>0</v>
      </c>
      <c r="AQ26" s="29">
        <v>0</v>
      </c>
      <c r="AR26" s="29">
        <v>0</v>
      </c>
      <c r="AS26" s="28">
        <v>0</v>
      </c>
      <c r="AU26" s="30">
        <v>2036</v>
      </c>
      <c r="AV26" s="31">
        <v>167.80821917808223</v>
      </c>
      <c r="AW26" s="31">
        <v>486.0493013769223</v>
      </c>
      <c r="AX26" s="31">
        <v>26.290487157396949</v>
      </c>
      <c r="AY26" s="31">
        <v>57.182898734583425</v>
      </c>
      <c r="AZ26" s="31">
        <v>28.669093553015241</v>
      </c>
      <c r="BA26" s="31">
        <v>0</v>
      </c>
      <c r="BB26" s="31">
        <v>0</v>
      </c>
      <c r="BC26" s="31">
        <v>0</v>
      </c>
      <c r="BD26" s="31">
        <v>0</v>
      </c>
      <c r="BE26" s="31">
        <v>0</v>
      </c>
      <c r="BF26" s="31">
        <v>766.00000000000011</v>
      </c>
      <c r="BH26" s="30">
        <v>2036</v>
      </c>
      <c r="BI26" s="31">
        <v>980</v>
      </c>
      <c r="BJ26" s="31">
        <v>3897.2639283162935</v>
      </c>
      <c r="BK26" s="31">
        <v>0</v>
      </c>
      <c r="BL26" s="31">
        <v>0</v>
      </c>
      <c r="BM26" s="31">
        <v>58.450042802081441</v>
      </c>
      <c r="BN26" s="31">
        <v>0</v>
      </c>
      <c r="BO26" s="31">
        <v>0</v>
      </c>
      <c r="BP26" s="31">
        <v>0</v>
      </c>
      <c r="BQ26" s="31">
        <v>0</v>
      </c>
      <c r="BR26" s="31">
        <v>0</v>
      </c>
      <c r="BS26" s="31">
        <v>0.13412008532873188</v>
      </c>
      <c r="BT26" s="31">
        <v>0</v>
      </c>
      <c r="BU26" s="31">
        <v>0</v>
      </c>
      <c r="BV26" s="31">
        <v>0</v>
      </c>
      <c r="BW26" s="31">
        <v>0</v>
      </c>
      <c r="BX26" s="31">
        <v>0</v>
      </c>
      <c r="BY26" s="31">
        <v>0</v>
      </c>
      <c r="BZ26" s="31">
        <v>0</v>
      </c>
      <c r="CA26" s="31">
        <v>0</v>
      </c>
      <c r="CB26" s="31">
        <v>0</v>
      </c>
      <c r="CC26" s="32">
        <v>4935.848091203703</v>
      </c>
      <c r="CD26" s="9">
        <v>4935.848091203703</v>
      </c>
      <c r="CE26" s="30">
        <v>2036</v>
      </c>
      <c r="CF26" s="31">
        <v>883.39111980000018</v>
      </c>
      <c r="CG26" s="31">
        <v>3664.7921349922262</v>
      </c>
      <c r="CH26" s="31">
        <v>0</v>
      </c>
      <c r="CI26" s="31">
        <v>0</v>
      </c>
      <c r="CJ26" s="31">
        <v>52.688008942131276</v>
      </c>
      <c r="CK26" s="31">
        <v>0</v>
      </c>
      <c r="CL26" s="31">
        <v>0</v>
      </c>
      <c r="CM26" s="31">
        <v>0</v>
      </c>
      <c r="CN26" s="31">
        <v>0</v>
      </c>
      <c r="CO26" s="31">
        <v>0</v>
      </c>
      <c r="CP26" s="31">
        <v>0.12089846159818367</v>
      </c>
      <c r="CQ26" s="31">
        <v>0</v>
      </c>
      <c r="CR26" s="31">
        <v>0</v>
      </c>
      <c r="CS26" s="31">
        <v>0</v>
      </c>
      <c r="CT26" s="31">
        <v>0</v>
      </c>
      <c r="CU26" s="31">
        <v>0</v>
      </c>
      <c r="CV26" s="31">
        <v>0</v>
      </c>
      <c r="CW26" s="31">
        <v>0</v>
      </c>
      <c r="CX26" s="31">
        <v>0</v>
      </c>
      <c r="CY26" s="31">
        <v>0</v>
      </c>
      <c r="CZ26" s="32">
        <v>4600.9921621959556</v>
      </c>
      <c r="DB26" s="30">
        <v>2036</v>
      </c>
      <c r="DC26" s="31">
        <v>0</v>
      </c>
      <c r="DD26" s="31">
        <v>0</v>
      </c>
      <c r="DE26" s="31">
        <v>0</v>
      </c>
      <c r="DF26" s="31">
        <v>0</v>
      </c>
      <c r="DG26" s="31">
        <v>0</v>
      </c>
      <c r="DH26" s="31">
        <v>0</v>
      </c>
      <c r="DI26" s="31">
        <v>0</v>
      </c>
      <c r="DJ26" s="31">
        <v>0</v>
      </c>
      <c r="DK26" s="31">
        <v>0</v>
      </c>
      <c r="DL26" s="31">
        <v>0</v>
      </c>
      <c r="DM26" s="31"/>
      <c r="DN26" s="31"/>
      <c r="DO26" s="31">
        <v>0</v>
      </c>
      <c r="DP26" s="31"/>
      <c r="DQ26" s="31"/>
      <c r="DR26" s="31"/>
      <c r="DS26" s="31"/>
      <c r="DT26" s="31"/>
      <c r="DU26" s="31"/>
      <c r="DV26" s="31">
        <v>0</v>
      </c>
      <c r="DW26" s="33">
        <v>0</v>
      </c>
      <c r="DZ26" s="34">
        <v>6381546.0190452654</v>
      </c>
      <c r="EA26" s="6">
        <v>0</v>
      </c>
      <c r="EB26" s="6">
        <v>6381546.0190452654</v>
      </c>
      <c r="EC26" s="3">
        <v>2036</v>
      </c>
      <c r="ED26" s="35">
        <v>6.3815460190452651</v>
      </c>
    </row>
    <row r="27" spans="1:134" x14ac:dyDescent="0.2">
      <c r="A27" s="36">
        <v>2037</v>
      </c>
      <c r="B27" s="28">
        <v>0</v>
      </c>
      <c r="C27" s="28">
        <v>0</v>
      </c>
      <c r="D27" s="28">
        <v>0</v>
      </c>
      <c r="E27" s="28">
        <v>0</v>
      </c>
      <c r="F27" s="28">
        <v>5011222.3163333898</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5011222.3163333898</v>
      </c>
      <c r="AH27" s="36">
        <v>2037</v>
      </c>
      <c r="AI27" s="29">
        <v>0</v>
      </c>
      <c r="AJ27" s="29">
        <v>0</v>
      </c>
      <c r="AK27" s="29">
        <v>0</v>
      </c>
      <c r="AL27" s="29">
        <v>0</v>
      </c>
      <c r="AM27" s="29">
        <v>0</v>
      </c>
      <c r="AN27" s="29">
        <v>0</v>
      </c>
      <c r="AO27" s="29">
        <v>0</v>
      </c>
      <c r="AP27" s="29">
        <v>0</v>
      </c>
      <c r="AQ27" s="29">
        <v>0</v>
      </c>
      <c r="AR27" s="29">
        <v>0</v>
      </c>
      <c r="AS27" s="28">
        <v>0</v>
      </c>
      <c r="AU27" s="30">
        <v>2037</v>
      </c>
      <c r="AV27" s="31">
        <v>167.80821917808223</v>
      </c>
      <c r="AW27" s="31">
        <v>490.32851122879447</v>
      </c>
      <c r="AX27" s="31">
        <v>26.442547482907187</v>
      </c>
      <c r="AY27" s="31">
        <v>54.203148472169346</v>
      </c>
      <c r="AZ27" s="31">
        <v>27.217573638046915</v>
      </c>
      <c r="BA27" s="31">
        <v>0</v>
      </c>
      <c r="BB27" s="31">
        <v>0</v>
      </c>
      <c r="BC27" s="31">
        <v>0</v>
      </c>
      <c r="BD27" s="31">
        <v>0</v>
      </c>
      <c r="BE27" s="31">
        <v>0</v>
      </c>
      <c r="BF27" s="31">
        <v>766.00000000000023</v>
      </c>
      <c r="BH27" s="30">
        <v>2037</v>
      </c>
      <c r="BI27" s="31">
        <v>980</v>
      </c>
      <c r="BJ27" s="31">
        <v>3911.2791020669533</v>
      </c>
      <c r="BK27" s="31">
        <v>0</v>
      </c>
      <c r="BL27" s="31">
        <v>0</v>
      </c>
      <c r="BM27" s="31">
        <v>44.568989136750929</v>
      </c>
      <c r="BN27" s="31">
        <v>0</v>
      </c>
      <c r="BO27" s="31">
        <v>0</v>
      </c>
      <c r="BP27" s="31">
        <v>0</v>
      </c>
      <c r="BQ27" s="31">
        <v>0</v>
      </c>
      <c r="BR27" s="31">
        <v>0</v>
      </c>
      <c r="BS27" s="31">
        <v>0</v>
      </c>
      <c r="BT27" s="31">
        <v>0</v>
      </c>
      <c r="BU27" s="31">
        <v>0</v>
      </c>
      <c r="BV27" s="31">
        <v>0</v>
      </c>
      <c r="BW27" s="31">
        <v>0</v>
      </c>
      <c r="BX27" s="31">
        <v>0</v>
      </c>
      <c r="BY27" s="31">
        <v>0</v>
      </c>
      <c r="BZ27" s="31">
        <v>0</v>
      </c>
      <c r="CA27" s="31">
        <v>0</v>
      </c>
      <c r="CB27" s="31">
        <v>0</v>
      </c>
      <c r="CC27" s="32">
        <v>4935.8480912037048</v>
      </c>
      <c r="CD27" s="9">
        <v>4935.8480912037048</v>
      </c>
      <c r="CE27" s="30">
        <v>2037</v>
      </c>
      <c r="CF27" s="31">
        <v>883.39111980000018</v>
      </c>
      <c r="CG27" s="31">
        <v>3677.9713036286589</v>
      </c>
      <c r="CH27" s="31">
        <v>0</v>
      </c>
      <c r="CI27" s="31">
        <v>0</v>
      </c>
      <c r="CJ27" s="31">
        <v>40.175356348845334</v>
      </c>
      <c r="CK27" s="31">
        <v>0</v>
      </c>
      <c r="CL27" s="31">
        <v>0</v>
      </c>
      <c r="CM27" s="31">
        <v>0</v>
      </c>
      <c r="CN27" s="31">
        <v>0</v>
      </c>
      <c r="CO27" s="31">
        <v>0</v>
      </c>
      <c r="CP27" s="31">
        <v>0</v>
      </c>
      <c r="CQ27" s="31">
        <v>0</v>
      </c>
      <c r="CR27" s="31">
        <v>0</v>
      </c>
      <c r="CS27" s="31">
        <v>0</v>
      </c>
      <c r="CT27" s="31">
        <v>0</v>
      </c>
      <c r="CU27" s="31">
        <v>0</v>
      </c>
      <c r="CV27" s="31">
        <v>0</v>
      </c>
      <c r="CW27" s="31">
        <v>0</v>
      </c>
      <c r="CX27" s="31">
        <v>0</v>
      </c>
      <c r="CY27" s="31">
        <v>0</v>
      </c>
      <c r="CZ27" s="32">
        <v>4601.5377797775045</v>
      </c>
      <c r="DB27" s="30">
        <v>2037</v>
      </c>
      <c r="DC27" s="31">
        <v>0</v>
      </c>
      <c r="DD27" s="31">
        <v>0</v>
      </c>
      <c r="DE27" s="31">
        <v>0</v>
      </c>
      <c r="DF27" s="31">
        <v>0</v>
      </c>
      <c r="DG27" s="31">
        <v>0</v>
      </c>
      <c r="DH27" s="31">
        <v>0</v>
      </c>
      <c r="DI27" s="31">
        <v>0</v>
      </c>
      <c r="DJ27" s="31">
        <v>0</v>
      </c>
      <c r="DK27" s="31">
        <v>0</v>
      </c>
      <c r="DL27" s="31">
        <v>0</v>
      </c>
      <c r="DM27" s="31"/>
      <c r="DN27" s="31"/>
      <c r="DO27" s="31">
        <v>0</v>
      </c>
      <c r="DP27" s="31"/>
      <c r="DQ27" s="31"/>
      <c r="DR27" s="31"/>
      <c r="DS27" s="31"/>
      <c r="DT27" s="31"/>
      <c r="DU27" s="31"/>
      <c r="DV27" s="31">
        <v>0</v>
      </c>
      <c r="DW27" s="33">
        <v>0</v>
      </c>
      <c r="DZ27" s="34">
        <v>5011222.3163333898</v>
      </c>
      <c r="EA27" s="6">
        <v>0</v>
      </c>
      <c r="EB27" s="6">
        <v>5011222.3163333898</v>
      </c>
      <c r="EC27" s="3">
        <v>2037</v>
      </c>
      <c r="ED27" s="35">
        <v>5.0112223163333898</v>
      </c>
    </row>
    <row r="28" spans="1:134" x14ac:dyDescent="0.2">
      <c r="A28" s="36">
        <v>2038</v>
      </c>
      <c r="B28" s="28">
        <v>0</v>
      </c>
      <c r="C28" s="28">
        <v>0</v>
      </c>
      <c r="D28" s="28">
        <v>0</v>
      </c>
      <c r="E28" s="28">
        <v>0</v>
      </c>
      <c r="F28" s="28">
        <v>4098454.2792636007</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4098454.2792636007</v>
      </c>
      <c r="AH28" s="36">
        <v>2038</v>
      </c>
      <c r="AI28" s="29">
        <v>0</v>
      </c>
      <c r="AJ28" s="29">
        <v>0</v>
      </c>
      <c r="AK28" s="29">
        <v>0</v>
      </c>
      <c r="AL28" s="29">
        <v>0</v>
      </c>
      <c r="AM28" s="29">
        <v>0</v>
      </c>
      <c r="AN28" s="29">
        <v>0</v>
      </c>
      <c r="AO28" s="29">
        <v>0</v>
      </c>
      <c r="AP28" s="29">
        <v>0</v>
      </c>
      <c r="AQ28" s="29">
        <v>0</v>
      </c>
      <c r="AR28" s="29">
        <v>0</v>
      </c>
      <c r="AS28" s="28">
        <v>0</v>
      </c>
      <c r="AU28" s="30">
        <v>2038</v>
      </c>
      <c r="AV28" s="31">
        <v>167.80821917808223</v>
      </c>
      <c r="AW28" s="31">
        <v>494.33059177744457</v>
      </c>
      <c r="AX28" s="31">
        <v>26.594607808417393</v>
      </c>
      <c r="AY28" s="31">
        <v>51.31385342961363</v>
      </c>
      <c r="AZ28" s="31">
        <v>25.95272780644228</v>
      </c>
      <c r="BA28" s="31">
        <v>0</v>
      </c>
      <c r="BB28" s="31">
        <v>0</v>
      </c>
      <c r="BC28" s="31">
        <v>0</v>
      </c>
      <c r="BD28" s="31">
        <v>0</v>
      </c>
      <c r="BE28" s="31">
        <v>0</v>
      </c>
      <c r="BF28" s="31">
        <v>766</v>
      </c>
      <c r="BH28" s="30">
        <v>2038</v>
      </c>
      <c r="BI28" s="31">
        <v>980</v>
      </c>
      <c r="BJ28" s="31">
        <v>3920.2823152052424</v>
      </c>
      <c r="BK28" s="31">
        <v>0</v>
      </c>
      <c r="BL28" s="31">
        <v>0</v>
      </c>
      <c r="BM28" s="31">
        <v>35.565775998462072</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2">
        <v>4935.8480912037048</v>
      </c>
      <c r="CD28" s="9">
        <v>4935.8480912037048</v>
      </c>
      <c r="CE28" s="30">
        <v>2038</v>
      </c>
      <c r="CF28" s="31">
        <v>883.39111980000018</v>
      </c>
      <c r="CG28" s="31">
        <v>3686.4374751032487</v>
      </c>
      <c r="CH28" s="31">
        <v>0</v>
      </c>
      <c r="CI28" s="31">
        <v>0</v>
      </c>
      <c r="CJ28" s="31">
        <v>32.059684373303433</v>
      </c>
      <c r="CK28" s="31">
        <v>0</v>
      </c>
      <c r="CL28" s="31">
        <v>0</v>
      </c>
      <c r="CM28" s="31">
        <v>0</v>
      </c>
      <c r="CN28" s="31">
        <v>0</v>
      </c>
      <c r="CO28" s="31">
        <v>0</v>
      </c>
      <c r="CP28" s="31">
        <v>0</v>
      </c>
      <c r="CQ28" s="31">
        <v>0</v>
      </c>
      <c r="CR28" s="31">
        <v>0</v>
      </c>
      <c r="CS28" s="31">
        <v>0</v>
      </c>
      <c r="CT28" s="31">
        <v>0</v>
      </c>
      <c r="CU28" s="31">
        <v>0</v>
      </c>
      <c r="CV28" s="31">
        <v>0</v>
      </c>
      <c r="CW28" s="31">
        <v>0</v>
      </c>
      <c r="CX28" s="31">
        <v>0</v>
      </c>
      <c r="CY28" s="31">
        <v>0</v>
      </c>
      <c r="CZ28" s="32">
        <v>4601.8882792765526</v>
      </c>
      <c r="DB28" s="30">
        <v>2038</v>
      </c>
      <c r="DC28" s="31">
        <v>0</v>
      </c>
      <c r="DD28" s="31">
        <v>0</v>
      </c>
      <c r="DE28" s="31">
        <v>0</v>
      </c>
      <c r="DF28" s="31">
        <v>0</v>
      </c>
      <c r="DG28" s="31">
        <v>0</v>
      </c>
      <c r="DH28" s="31">
        <v>0</v>
      </c>
      <c r="DI28" s="31">
        <v>0</v>
      </c>
      <c r="DJ28" s="31">
        <v>0</v>
      </c>
      <c r="DK28" s="31">
        <v>0</v>
      </c>
      <c r="DL28" s="31">
        <v>0</v>
      </c>
      <c r="DM28" s="31"/>
      <c r="DN28" s="31"/>
      <c r="DO28" s="31">
        <v>0</v>
      </c>
      <c r="DP28" s="31"/>
      <c r="DQ28" s="31"/>
      <c r="DR28" s="31"/>
      <c r="DS28" s="31"/>
      <c r="DT28" s="31"/>
      <c r="DU28" s="31"/>
      <c r="DV28" s="31">
        <v>0</v>
      </c>
      <c r="DW28" s="33">
        <v>0</v>
      </c>
      <c r="DZ28" s="34">
        <v>4098454.2792636007</v>
      </c>
      <c r="EA28" s="6">
        <v>0</v>
      </c>
      <c r="EB28" s="6">
        <v>4098454.2792636007</v>
      </c>
      <c r="EC28" s="3">
        <v>2038</v>
      </c>
      <c r="ED28" s="35">
        <v>4.098454279263601</v>
      </c>
    </row>
    <row r="29" spans="1:134" x14ac:dyDescent="0.2">
      <c r="A29" s="36">
        <v>2039</v>
      </c>
      <c r="B29" s="28">
        <v>0</v>
      </c>
      <c r="C29" s="28">
        <v>0</v>
      </c>
      <c r="D29" s="28">
        <v>0</v>
      </c>
      <c r="E29" s="28">
        <v>0</v>
      </c>
      <c r="F29" s="28">
        <v>3234458.4975586189</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3234458.4975586189</v>
      </c>
      <c r="AH29" s="36">
        <v>2039</v>
      </c>
      <c r="AI29" s="29">
        <v>0</v>
      </c>
      <c r="AJ29" s="29">
        <v>0</v>
      </c>
      <c r="AK29" s="29">
        <v>0</v>
      </c>
      <c r="AL29" s="29">
        <v>0</v>
      </c>
      <c r="AM29" s="29">
        <v>0</v>
      </c>
      <c r="AN29" s="29">
        <v>0</v>
      </c>
      <c r="AO29" s="29">
        <v>0</v>
      </c>
      <c r="AP29" s="29">
        <v>0</v>
      </c>
      <c r="AQ29" s="29">
        <v>0</v>
      </c>
      <c r="AR29" s="29">
        <v>0</v>
      </c>
      <c r="AS29" s="28">
        <v>0</v>
      </c>
      <c r="AU29" s="30">
        <v>2039</v>
      </c>
      <c r="AV29" s="31">
        <v>167.80821917808223</v>
      </c>
      <c r="AW29" s="31">
        <v>497.99769377321064</v>
      </c>
      <c r="AX29" s="31">
        <v>26.746668133927646</v>
      </c>
      <c r="AY29" s="31">
        <v>46.822084486183712</v>
      </c>
      <c r="AZ29" s="31">
        <v>26.625334428595774</v>
      </c>
      <c r="BA29" s="31">
        <v>0</v>
      </c>
      <c r="BB29" s="31">
        <v>0</v>
      </c>
      <c r="BC29" s="31">
        <v>0</v>
      </c>
      <c r="BD29" s="31">
        <v>0</v>
      </c>
      <c r="BE29" s="31">
        <v>0</v>
      </c>
      <c r="BF29" s="31">
        <v>766</v>
      </c>
      <c r="BH29" s="30">
        <v>2039</v>
      </c>
      <c r="BI29" s="31">
        <v>980</v>
      </c>
      <c r="BJ29" s="31">
        <v>3928.4265808280707</v>
      </c>
      <c r="BK29" s="31">
        <v>0</v>
      </c>
      <c r="BL29" s="31">
        <v>0</v>
      </c>
      <c r="BM29" s="31">
        <v>27.421510375632977</v>
      </c>
      <c r="BN29" s="31">
        <v>0</v>
      </c>
      <c r="BO29" s="31">
        <v>0</v>
      </c>
      <c r="BP29" s="31">
        <v>0</v>
      </c>
      <c r="BQ29" s="31">
        <v>0</v>
      </c>
      <c r="BR29" s="31">
        <v>0</v>
      </c>
      <c r="BS29" s="31">
        <v>0</v>
      </c>
      <c r="BT29" s="31">
        <v>0</v>
      </c>
      <c r="BU29" s="31">
        <v>0</v>
      </c>
      <c r="BV29" s="31">
        <v>0</v>
      </c>
      <c r="BW29" s="31">
        <v>0</v>
      </c>
      <c r="BX29" s="31">
        <v>0</v>
      </c>
      <c r="BY29" s="31">
        <v>0</v>
      </c>
      <c r="BZ29" s="31">
        <v>0</v>
      </c>
      <c r="CA29" s="31">
        <v>0</v>
      </c>
      <c r="CB29" s="31">
        <v>0</v>
      </c>
      <c r="CC29" s="32">
        <v>4935.8480912037039</v>
      </c>
      <c r="CD29" s="9">
        <v>4935.8480912037039</v>
      </c>
      <c r="CE29" s="30">
        <v>2039</v>
      </c>
      <c r="CF29" s="31">
        <v>883.39111980000018</v>
      </c>
      <c r="CG29" s="31">
        <v>3694.0959352816758</v>
      </c>
      <c r="CH29" s="31">
        <v>0</v>
      </c>
      <c r="CI29" s="31">
        <v>0</v>
      </c>
      <c r="CJ29" s="31">
        <v>24.718284446262995</v>
      </c>
      <c r="CK29" s="31">
        <v>0</v>
      </c>
      <c r="CL29" s="31">
        <v>0</v>
      </c>
      <c r="CM29" s="31">
        <v>0</v>
      </c>
      <c r="CN29" s="31">
        <v>0</v>
      </c>
      <c r="CO29" s="31">
        <v>0</v>
      </c>
      <c r="CP29" s="31">
        <v>0</v>
      </c>
      <c r="CQ29" s="31">
        <v>0</v>
      </c>
      <c r="CR29" s="31">
        <v>0</v>
      </c>
      <c r="CS29" s="31">
        <v>0</v>
      </c>
      <c r="CT29" s="31">
        <v>0</v>
      </c>
      <c r="CU29" s="31">
        <v>0</v>
      </c>
      <c r="CV29" s="31">
        <v>0</v>
      </c>
      <c r="CW29" s="31">
        <v>0</v>
      </c>
      <c r="CX29" s="31">
        <v>0</v>
      </c>
      <c r="CY29" s="31">
        <v>0</v>
      </c>
      <c r="CZ29" s="32">
        <v>4602.205339527939</v>
      </c>
      <c r="DB29" s="30">
        <v>2039</v>
      </c>
      <c r="DC29" s="31">
        <v>0</v>
      </c>
      <c r="DD29" s="31">
        <v>0</v>
      </c>
      <c r="DE29" s="31">
        <v>0</v>
      </c>
      <c r="DF29" s="31">
        <v>0</v>
      </c>
      <c r="DG29" s="31">
        <v>0</v>
      </c>
      <c r="DH29" s="31">
        <v>0</v>
      </c>
      <c r="DI29" s="31">
        <v>0</v>
      </c>
      <c r="DJ29" s="31">
        <v>0</v>
      </c>
      <c r="DK29" s="31">
        <v>0</v>
      </c>
      <c r="DL29" s="31">
        <v>0</v>
      </c>
      <c r="DM29" s="31"/>
      <c r="DN29" s="31"/>
      <c r="DO29" s="31">
        <v>0</v>
      </c>
      <c r="DP29" s="31"/>
      <c r="DQ29" s="31"/>
      <c r="DR29" s="31"/>
      <c r="DS29" s="31"/>
      <c r="DT29" s="31"/>
      <c r="DU29" s="31"/>
      <c r="DV29" s="31">
        <v>0</v>
      </c>
      <c r="DW29" s="33">
        <v>0</v>
      </c>
      <c r="DZ29" s="34">
        <v>3234458.4975586189</v>
      </c>
      <c r="EA29" s="6">
        <v>0</v>
      </c>
      <c r="EB29" s="6">
        <v>3234458.4975586189</v>
      </c>
      <c r="EC29" s="3">
        <v>2039</v>
      </c>
      <c r="ED29" s="35">
        <v>3.2344584975586188</v>
      </c>
    </row>
    <row r="30" spans="1:134" x14ac:dyDescent="0.2">
      <c r="A30" s="36">
        <v>2040</v>
      </c>
      <c r="B30" s="28">
        <v>0</v>
      </c>
      <c r="C30" s="28">
        <v>0</v>
      </c>
      <c r="D30" s="28">
        <v>0</v>
      </c>
      <c r="E30" s="28">
        <v>0</v>
      </c>
      <c r="F30" s="28">
        <v>2346851.9054129026</v>
      </c>
      <c r="G30" s="28">
        <v>0</v>
      </c>
      <c r="H30" s="28">
        <v>0</v>
      </c>
      <c r="I30" s="28">
        <v>0</v>
      </c>
      <c r="J30" s="28">
        <v>0</v>
      </c>
      <c r="K30" s="28">
        <v>0</v>
      </c>
      <c r="L30" s="28">
        <v>0</v>
      </c>
      <c r="M30" s="28">
        <v>0</v>
      </c>
      <c r="N30" s="28">
        <v>0</v>
      </c>
      <c r="O30" s="28">
        <v>0</v>
      </c>
      <c r="P30" s="28">
        <v>0</v>
      </c>
      <c r="Q30" s="28">
        <v>0</v>
      </c>
      <c r="R30" s="28">
        <v>0</v>
      </c>
      <c r="S30" s="28">
        <v>0</v>
      </c>
      <c r="T30" s="28">
        <v>0</v>
      </c>
      <c r="U30" s="28">
        <v>0</v>
      </c>
      <c r="V30" s="28">
        <v>0</v>
      </c>
      <c r="W30" s="28">
        <v>0</v>
      </c>
      <c r="X30" s="28">
        <v>0</v>
      </c>
      <c r="Y30" s="28">
        <v>0</v>
      </c>
      <c r="Z30" s="28">
        <v>0</v>
      </c>
      <c r="AA30" s="28">
        <v>0</v>
      </c>
      <c r="AB30" s="28">
        <v>0</v>
      </c>
      <c r="AC30" s="28">
        <v>0</v>
      </c>
      <c r="AD30" s="28">
        <v>0</v>
      </c>
      <c r="AE30" s="28">
        <v>0</v>
      </c>
      <c r="AF30" s="28">
        <v>2346851.9054129026</v>
      </c>
      <c r="AH30" s="36">
        <v>2040</v>
      </c>
      <c r="AI30" s="29">
        <v>0</v>
      </c>
      <c r="AJ30" s="29">
        <v>0</v>
      </c>
      <c r="AK30" s="29">
        <v>0</v>
      </c>
      <c r="AL30" s="29">
        <v>0</v>
      </c>
      <c r="AM30" s="29">
        <v>0</v>
      </c>
      <c r="AN30" s="29">
        <v>0</v>
      </c>
      <c r="AO30" s="29">
        <v>0</v>
      </c>
      <c r="AP30" s="29">
        <v>0</v>
      </c>
      <c r="AQ30" s="29">
        <v>0</v>
      </c>
      <c r="AR30" s="29">
        <v>0</v>
      </c>
      <c r="AS30" s="28">
        <v>0</v>
      </c>
      <c r="AU30" s="30">
        <v>2040</v>
      </c>
      <c r="AV30" s="31">
        <v>167.80821917808223</v>
      </c>
      <c r="AW30" s="31">
        <v>501.40402210252381</v>
      </c>
      <c r="AX30" s="31">
        <v>26.898728459437848</v>
      </c>
      <c r="AY30" s="31">
        <v>43.833752872094571</v>
      </c>
      <c r="AZ30" s="31">
        <v>26.055277387861668</v>
      </c>
      <c r="BA30" s="31">
        <v>0</v>
      </c>
      <c r="BB30" s="31">
        <v>0</v>
      </c>
      <c r="BC30" s="31">
        <v>0</v>
      </c>
      <c r="BD30" s="31">
        <v>0</v>
      </c>
      <c r="BE30" s="31">
        <v>0</v>
      </c>
      <c r="BF30" s="31">
        <v>766.00000000000011</v>
      </c>
      <c r="BH30" s="30">
        <v>2040</v>
      </c>
      <c r="BI30" s="31">
        <v>980</v>
      </c>
      <c r="BJ30" s="31">
        <v>3936.4647157548825</v>
      </c>
      <c r="BK30" s="31">
        <v>0</v>
      </c>
      <c r="BL30" s="31">
        <v>0</v>
      </c>
      <c r="BM30" s="31">
        <v>19.383375448821937</v>
      </c>
      <c r="BN30" s="31">
        <v>0</v>
      </c>
      <c r="BO30" s="31">
        <v>0</v>
      </c>
      <c r="BP30" s="31">
        <v>0</v>
      </c>
      <c r="BQ30" s="31">
        <v>0</v>
      </c>
      <c r="BR30" s="31">
        <v>0</v>
      </c>
      <c r="BS30" s="31">
        <v>0</v>
      </c>
      <c r="BT30" s="31">
        <v>0</v>
      </c>
      <c r="BU30" s="31">
        <v>0</v>
      </c>
      <c r="BV30" s="31">
        <v>0</v>
      </c>
      <c r="BW30" s="31">
        <v>0</v>
      </c>
      <c r="BX30" s="31">
        <v>0</v>
      </c>
      <c r="BY30" s="31">
        <v>0</v>
      </c>
      <c r="BZ30" s="31">
        <v>0</v>
      </c>
      <c r="CA30" s="31">
        <v>0</v>
      </c>
      <c r="CB30" s="31">
        <v>0</v>
      </c>
      <c r="CC30" s="32">
        <v>4935.8480912037048</v>
      </c>
      <c r="CD30" s="9">
        <v>4935.8480912037048</v>
      </c>
      <c r="CE30" s="30">
        <v>2040</v>
      </c>
      <c r="CF30" s="31">
        <v>883.39111980000018</v>
      </c>
      <c r="CG30" s="31">
        <v>3701.6545954601024</v>
      </c>
      <c r="CH30" s="31">
        <v>0</v>
      </c>
      <c r="CI30" s="31">
        <v>0</v>
      </c>
      <c r="CJ30" s="31">
        <v>17.472552799223099</v>
      </c>
      <c r="CK30" s="31">
        <v>0</v>
      </c>
      <c r="CL30" s="31">
        <v>0</v>
      </c>
      <c r="CM30" s="31">
        <v>0</v>
      </c>
      <c r="CN30" s="31">
        <v>0</v>
      </c>
      <c r="CO30" s="31">
        <v>0</v>
      </c>
      <c r="CP30" s="31">
        <v>0</v>
      </c>
      <c r="CQ30" s="31">
        <v>0</v>
      </c>
      <c r="CR30" s="31">
        <v>0</v>
      </c>
      <c r="CS30" s="31">
        <v>0</v>
      </c>
      <c r="CT30" s="31">
        <v>0</v>
      </c>
      <c r="CU30" s="31">
        <v>0</v>
      </c>
      <c r="CV30" s="31">
        <v>0</v>
      </c>
      <c r="CW30" s="31">
        <v>0</v>
      </c>
      <c r="CX30" s="31">
        <v>0</v>
      </c>
      <c r="CY30" s="31">
        <v>0</v>
      </c>
      <c r="CZ30" s="32">
        <v>4602.5182680593261</v>
      </c>
      <c r="DB30" s="30">
        <v>2040</v>
      </c>
      <c r="DC30" s="31">
        <v>0</v>
      </c>
      <c r="DD30" s="31">
        <v>0</v>
      </c>
      <c r="DE30" s="31">
        <v>0</v>
      </c>
      <c r="DF30" s="31">
        <v>0</v>
      </c>
      <c r="DG30" s="31">
        <v>0</v>
      </c>
      <c r="DH30" s="31">
        <v>0</v>
      </c>
      <c r="DI30" s="31">
        <v>0</v>
      </c>
      <c r="DJ30" s="31">
        <v>0</v>
      </c>
      <c r="DK30" s="31">
        <v>0</v>
      </c>
      <c r="DL30" s="31">
        <v>0</v>
      </c>
      <c r="DM30" s="31"/>
      <c r="DN30" s="31"/>
      <c r="DO30" s="31">
        <v>0</v>
      </c>
      <c r="DP30" s="31"/>
      <c r="DQ30" s="31"/>
      <c r="DR30" s="31"/>
      <c r="DS30" s="31"/>
      <c r="DT30" s="31"/>
      <c r="DU30" s="31"/>
      <c r="DV30" s="31">
        <v>0</v>
      </c>
      <c r="DW30" s="33">
        <v>0</v>
      </c>
      <c r="DZ30" s="34">
        <v>2346851.9054129026</v>
      </c>
      <c r="EA30" s="6">
        <v>0</v>
      </c>
      <c r="EB30" s="6">
        <v>2346851.9054129026</v>
      </c>
      <c r="EC30" s="3">
        <v>2040</v>
      </c>
      <c r="ED30" s="35">
        <v>2.3468519054129025</v>
      </c>
    </row>
    <row r="31" spans="1:134" x14ac:dyDescent="0.2">
      <c r="A31" s="36">
        <v>2041</v>
      </c>
      <c r="B31" s="28">
        <v>0</v>
      </c>
      <c r="C31" s="28">
        <v>0</v>
      </c>
      <c r="D31" s="28">
        <v>1568932.7661225493</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8.8976761759607892E-2</v>
      </c>
      <c r="Y31" s="28">
        <v>0</v>
      </c>
      <c r="Z31" s="28">
        <v>0</v>
      </c>
      <c r="AA31" s="28">
        <v>0</v>
      </c>
      <c r="AB31" s="28">
        <v>0</v>
      </c>
      <c r="AC31" s="28">
        <v>0</v>
      </c>
      <c r="AD31" s="28">
        <v>0</v>
      </c>
      <c r="AE31" s="28">
        <v>0</v>
      </c>
      <c r="AF31" s="28">
        <v>1568932.8550993111</v>
      </c>
      <c r="AH31" s="36">
        <v>2041</v>
      </c>
      <c r="AI31" s="29">
        <v>0</v>
      </c>
      <c r="AJ31" s="29">
        <v>0</v>
      </c>
      <c r="AK31" s="29">
        <v>0</v>
      </c>
      <c r="AL31" s="29">
        <v>0</v>
      </c>
      <c r="AM31" s="29">
        <v>0</v>
      </c>
      <c r="AN31" s="29">
        <v>0</v>
      </c>
      <c r="AO31" s="29">
        <v>124909.5262983906</v>
      </c>
      <c r="AP31" s="29">
        <v>0</v>
      </c>
      <c r="AQ31" s="29">
        <v>0</v>
      </c>
      <c r="AR31" s="29">
        <v>0</v>
      </c>
      <c r="AS31" s="28">
        <v>124909.5262983906</v>
      </c>
      <c r="AU31" s="30">
        <v>2041</v>
      </c>
      <c r="AV31" s="31">
        <v>167.80821917808223</v>
      </c>
      <c r="AW31" s="31">
        <v>504.24146794310258</v>
      </c>
      <c r="AX31" s="31">
        <v>27.050789264400198</v>
      </c>
      <c r="AY31" s="31">
        <v>66.899523614415102</v>
      </c>
      <c r="AZ31" s="31">
        <v>0</v>
      </c>
      <c r="BA31" s="31">
        <v>0</v>
      </c>
      <c r="BB31" s="31">
        <v>0</v>
      </c>
      <c r="BC31" s="31">
        <v>0</v>
      </c>
      <c r="BD31" s="31">
        <v>0</v>
      </c>
      <c r="BE31" s="31">
        <v>0</v>
      </c>
      <c r="BF31" s="31">
        <v>766.00000000000011</v>
      </c>
      <c r="BH31" s="30">
        <v>2041</v>
      </c>
      <c r="BI31" s="31">
        <v>980</v>
      </c>
      <c r="BJ31" s="31">
        <v>3944.5532574451336</v>
      </c>
      <c r="BK31" s="31">
        <v>11.294832943228574</v>
      </c>
      <c r="BL31" s="31">
        <v>0</v>
      </c>
      <c r="BM31" s="31">
        <v>0</v>
      </c>
      <c r="BN31" s="31">
        <v>0</v>
      </c>
      <c r="BO31" s="31">
        <v>0</v>
      </c>
      <c r="BP31" s="31">
        <v>0</v>
      </c>
      <c r="BQ31" s="31">
        <v>0</v>
      </c>
      <c r="BR31" s="31">
        <v>0</v>
      </c>
      <c r="BS31" s="31">
        <v>0</v>
      </c>
      <c r="BT31" s="31">
        <v>0</v>
      </c>
      <c r="BU31" s="31">
        <v>8.1534210494282888E-7</v>
      </c>
      <c r="BV31" s="31">
        <v>0</v>
      </c>
      <c r="BW31" s="31">
        <v>0</v>
      </c>
      <c r="BX31" s="31">
        <v>0</v>
      </c>
      <c r="BY31" s="31">
        <v>0</v>
      </c>
      <c r="BZ31" s="31">
        <v>0</v>
      </c>
      <c r="CA31" s="31">
        <v>0</v>
      </c>
      <c r="CB31" s="31">
        <v>0</v>
      </c>
      <c r="CC31" s="32">
        <v>4935.8480912037039</v>
      </c>
      <c r="CD31" s="9">
        <v>4935.8480912037039</v>
      </c>
      <c r="CE31" s="30">
        <v>2041</v>
      </c>
      <c r="CF31" s="31">
        <v>883.39111980000018</v>
      </c>
      <c r="CG31" s="31">
        <v>3709.2606556385304</v>
      </c>
      <c r="CH31" s="31">
        <v>10.501921097308058</v>
      </c>
      <c r="CI31" s="31">
        <v>0</v>
      </c>
      <c r="CJ31" s="31">
        <v>0</v>
      </c>
      <c r="CK31" s="31">
        <v>0</v>
      </c>
      <c r="CL31" s="31">
        <v>0</v>
      </c>
      <c r="CM31" s="31">
        <v>0</v>
      </c>
      <c r="CN31" s="31">
        <v>0</v>
      </c>
      <c r="CO31" s="31">
        <v>0</v>
      </c>
      <c r="CP31" s="31">
        <v>0</v>
      </c>
      <c r="CQ31" s="31">
        <v>0</v>
      </c>
      <c r="CR31" s="31">
        <v>7.5810403717003204E-7</v>
      </c>
      <c r="CS31" s="31">
        <v>0</v>
      </c>
      <c r="CT31" s="31">
        <v>0</v>
      </c>
      <c r="CU31" s="31">
        <v>0</v>
      </c>
      <c r="CV31" s="31">
        <v>0</v>
      </c>
      <c r="CW31" s="31">
        <v>0</v>
      </c>
      <c r="CX31" s="31">
        <v>0</v>
      </c>
      <c r="CY31" s="31">
        <v>0</v>
      </c>
      <c r="CZ31" s="32">
        <v>4603.1536972939421</v>
      </c>
      <c r="DB31" s="30">
        <v>2041</v>
      </c>
      <c r="DC31" s="31">
        <v>0</v>
      </c>
      <c r="DD31" s="31">
        <v>0</v>
      </c>
      <c r="DE31" s="31">
        <v>0.12490951728152519</v>
      </c>
      <c r="DF31" s="31">
        <v>0</v>
      </c>
      <c r="DG31" s="31">
        <v>0</v>
      </c>
      <c r="DH31" s="31">
        <v>0</v>
      </c>
      <c r="DI31" s="31">
        <v>0</v>
      </c>
      <c r="DJ31" s="31">
        <v>0</v>
      </c>
      <c r="DK31" s="31">
        <v>0</v>
      </c>
      <c r="DL31" s="31">
        <v>0</v>
      </c>
      <c r="DM31" s="31"/>
      <c r="DN31" s="31"/>
      <c r="DO31" s="31">
        <v>9.0168654339211308E-9</v>
      </c>
      <c r="DP31" s="31"/>
      <c r="DQ31" s="31"/>
      <c r="DR31" s="31"/>
      <c r="DS31" s="31"/>
      <c r="DT31" s="31"/>
      <c r="DU31" s="31"/>
      <c r="DV31" s="31">
        <v>0</v>
      </c>
      <c r="DW31" s="33">
        <v>0.12490952629839062</v>
      </c>
      <c r="DZ31" s="34">
        <v>1568932.8550993111</v>
      </c>
      <c r="EA31" s="6">
        <v>124909.5262983906</v>
      </c>
      <c r="EB31" s="6">
        <v>1444023.3288009204</v>
      </c>
      <c r="EC31" s="3">
        <v>2041</v>
      </c>
      <c r="ED31" s="35">
        <v>1.4440233288009203</v>
      </c>
    </row>
    <row r="32" spans="1:134" x14ac:dyDescent="0.2">
      <c r="A32" s="36">
        <v>2042</v>
      </c>
      <c r="B32" s="28">
        <v>0</v>
      </c>
      <c r="C32" s="28">
        <v>0</v>
      </c>
      <c r="D32" s="28">
        <v>631813.03909983416</v>
      </c>
      <c r="E32" s="28">
        <v>0</v>
      </c>
      <c r="F32" s="28">
        <v>0</v>
      </c>
      <c r="G32" s="28">
        <v>0</v>
      </c>
      <c r="H32" s="28">
        <v>0</v>
      </c>
      <c r="I32" s="28">
        <v>0</v>
      </c>
      <c r="J32" s="28">
        <v>0</v>
      </c>
      <c r="K32" s="28">
        <v>0</v>
      </c>
      <c r="L32" s="28">
        <v>0</v>
      </c>
      <c r="M32" s="28">
        <v>0</v>
      </c>
      <c r="N32" s="28">
        <v>0</v>
      </c>
      <c r="O32" s="28">
        <v>0</v>
      </c>
      <c r="P32" s="28">
        <v>0</v>
      </c>
      <c r="Q32" s="28">
        <v>0</v>
      </c>
      <c r="R32" s="28">
        <v>0</v>
      </c>
      <c r="S32" s="28">
        <v>0</v>
      </c>
      <c r="T32" s="28">
        <v>0</v>
      </c>
      <c r="U32" s="28">
        <v>0</v>
      </c>
      <c r="V32" s="28">
        <v>0</v>
      </c>
      <c r="W32" s="28">
        <v>0</v>
      </c>
      <c r="X32" s="28">
        <v>9.360180396162314E-2</v>
      </c>
      <c r="Y32" s="28">
        <v>0</v>
      </c>
      <c r="Z32" s="28">
        <v>0</v>
      </c>
      <c r="AA32" s="28">
        <v>0</v>
      </c>
      <c r="AB32" s="28">
        <v>0</v>
      </c>
      <c r="AC32" s="28">
        <v>0</v>
      </c>
      <c r="AD32" s="28">
        <v>0</v>
      </c>
      <c r="AE32" s="28">
        <v>0</v>
      </c>
      <c r="AF32" s="28">
        <v>631813.13270163815</v>
      </c>
      <c r="AH32" s="36">
        <v>2042</v>
      </c>
      <c r="AI32" s="29">
        <v>0</v>
      </c>
      <c r="AJ32" s="29">
        <v>0</v>
      </c>
      <c r="AK32" s="29">
        <v>0</v>
      </c>
      <c r="AL32" s="29">
        <v>0</v>
      </c>
      <c r="AM32" s="29">
        <v>0</v>
      </c>
      <c r="AN32" s="29">
        <v>0</v>
      </c>
      <c r="AO32" s="29">
        <v>46582.984475275116</v>
      </c>
      <c r="AP32" s="29">
        <v>0</v>
      </c>
      <c r="AQ32" s="29">
        <v>0</v>
      </c>
      <c r="AR32" s="29">
        <v>0</v>
      </c>
      <c r="AS32" s="28">
        <v>46582.984475275116</v>
      </c>
      <c r="AU32" s="30">
        <v>2042</v>
      </c>
      <c r="AV32" s="31">
        <v>167.80821917808223</v>
      </c>
      <c r="AW32" s="31">
        <v>506.73387837843899</v>
      </c>
      <c r="AX32" s="31">
        <v>27.202849589910411</v>
      </c>
      <c r="AY32" s="31">
        <v>64.255052853568372</v>
      </c>
      <c r="AZ32" s="31">
        <v>0</v>
      </c>
      <c r="BA32" s="31">
        <v>0</v>
      </c>
      <c r="BB32" s="31">
        <v>0</v>
      </c>
      <c r="BC32" s="31">
        <v>0</v>
      </c>
      <c r="BD32" s="31">
        <v>0</v>
      </c>
      <c r="BE32" s="31">
        <v>0</v>
      </c>
      <c r="BF32" s="31">
        <v>766</v>
      </c>
      <c r="BH32" s="30">
        <v>2042</v>
      </c>
      <c r="BI32" s="31">
        <v>980</v>
      </c>
      <c r="BJ32" s="31">
        <v>3951.677571114672</v>
      </c>
      <c r="BK32" s="31">
        <v>4.1705192473887207</v>
      </c>
      <c r="BL32" s="31">
        <v>0</v>
      </c>
      <c r="BM32" s="31">
        <v>0</v>
      </c>
      <c r="BN32" s="31">
        <v>0</v>
      </c>
      <c r="BO32" s="31">
        <v>0</v>
      </c>
      <c r="BP32" s="31">
        <v>0</v>
      </c>
      <c r="BQ32" s="31">
        <v>0</v>
      </c>
      <c r="BR32" s="31">
        <v>0</v>
      </c>
      <c r="BS32" s="31">
        <v>0</v>
      </c>
      <c r="BT32" s="31">
        <v>0</v>
      </c>
      <c r="BU32" s="31">
        <v>8.4164338431946817E-7</v>
      </c>
      <c r="BV32" s="31">
        <v>0</v>
      </c>
      <c r="BW32" s="31">
        <v>0</v>
      </c>
      <c r="BX32" s="31">
        <v>0</v>
      </c>
      <c r="BY32" s="31">
        <v>0</v>
      </c>
      <c r="BZ32" s="31">
        <v>0</v>
      </c>
      <c r="CA32" s="31">
        <v>0</v>
      </c>
      <c r="CB32" s="31">
        <v>0</v>
      </c>
      <c r="CC32" s="32">
        <v>4935.8480912037048</v>
      </c>
      <c r="CD32" s="9">
        <v>4935.8480912037048</v>
      </c>
      <c r="CE32" s="30">
        <v>2042</v>
      </c>
      <c r="CF32" s="31">
        <v>883.39111980000018</v>
      </c>
      <c r="CG32" s="31">
        <v>3715.9600039976808</v>
      </c>
      <c r="CH32" s="31">
        <v>3.8777434151550496</v>
      </c>
      <c r="CI32" s="31">
        <v>0</v>
      </c>
      <c r="CJ32" s="31">
        <v>0</v>
      </c>
      <c r="CK32" s="31">
        <v>0</v>
      </c>
      <c r="CL32" s="31">
        <v>0</v>
      </c>
      <c r="CM32" s="31">
        <v>0</v>
      </c>
      <c r="CN32" s="31">
        <v>0</v>
      </c>
      <c r="CO32" s="31">
        <v>0</v>
      </c>
      <c r="CP32" s="31">
        <v>0</v>
      </c>
      <c r="CQ32" s="31">
        <v>0</v>
      </c>
      <c r="CR32" s="31">
        <v>7.8255893279886158E-7</v>
      </c>
      <c r="CS32" s="31">
        <v>0</v>
      </c>
      <c r="CT32" s="31">
        <v>0</v>
      </c>
      <c r="CU32" s="31">
        <v>0</v>
      </c>
      <c r="CV32" s="31">
        <v>0</v>
      </c>
      <c r="CW32" s="31">
        <v>0</v>
      </c>
      <c r="CX32" s="31">
        <v>0</v>
      </c>
      <c r="CY32" s="31">
        <v>0</v>
      </c>
      <c r="CZ32" s="32">
        <v>4603.2288679953954</v>
      </c>
      <c r="DB32" s="30">
        <v>2042</v>
      </c>
      <c r="DC32" s="31">
        <v>0</v>
      </c>
      <c r="DD32" s="31">
        <v>0</v>
      </c>
      <c r="DE32" s="31">
        <v>4.6582975074466626E-2</v>
      </c>
      <c r="DF32" s="31">
        <v>0</v>
      </c>
      <c r="DG32" s="31">
        <v>0</v>
      </c>
      <c r="DH32" s="31">
        <v>0</v>
      </c>
      <c r="DI32" s="31">
        <v>0</v>
      </c>
      <c r="DJ32" s="31">
        <v>0</v>
      </c>
      <c r="DK32" s="31">
        <v>0</v>
      </c>
      <c r="DL32" s="31">
        <v>0</v>
      </c>
      <c r="DM32" s="31"/>
      <c r="DN32" s="31"/>
      <c r="DO32" s="31">
        <v>9.4008085007380431E-9</v>
      </c>
      <c r="DP32" s="31"/>
      <c r="DQ32" s="31"/>
      <c r="DR32" s="31"/>
      <c r="DS32" s="31"/>
      <c r="DT32" s="31"/>
      <c r="DU32" s="31"/>
      <c r="DV32" s="31">
        <v>0</v>
      </c>
      <c r="DW32" s="33">
        <v>4.6582984475275126E-2</v>
      </c>
      <c r="DZ32" s="34">
        <v>631813.13270163815</v>
      </c>
      <c r="EA32" s="6">
        <v>46582.984475275116</v>
      </c>
      <c r="EB32" s="6">
        <v>585230.148226363</v>
      </c>
      <c r="EC32" s="3">
        <v>2042</v>
      </c>
      <c r="ED32" s="35">
        <v>0.58523014822636299</v>
      </c>
    </row>
    <row r="33" spans="1:134" x14ac:dyDescent="0.2">
      <c r="A33" s="36">
        <v>2043</v>
      </c>
      <c r="B33" s="28">
        <v>0</v>
      </c>
      <c r="C33" s="28">
        <v>0</v>
      </c>
      <c r="D33" s="28">
        <v>31895.794661157801</v>
      </c>
      <c r="E33" s="28">
        <v>0</v>
      </c>
      <c r="F33" s="28">
        <v>0</v>
      </c>
      <c r="G33" s="28">
        <v>0</v>
      </c>
      <c r="H33" s="28">
        <v>0</v>
      </c>
      <c r="I33" s="28">
        <v>0</v>
      </c>
      <c r="J33" s="28">
        <v>0</v>
      </c>
      <c r="K33" s="28">
        <v>0</v>
      </c>
      <c r="L33" s="28">
        <v>0</v>
      </c>
      <c r="M33" s="28">
        <v>0</v>
      </c>
      <c r="N33" s="28">
        <v>0</v>
      </c>
      <c r="O33" s="28">
        <v>0</v>
      </c>
      <c r="P33" s="28">
        <v>0</v>
      </c>
      <c r="Q33" s="28">
        <v>0</v>
      </c>
      <c r="R33" s="28">
        <v>0</v>
      </c>
      <c r="S33" s="28">
        <v>0</v>
      </c>
      <c r="T33" s="28">
        <v>0</v>
      </c>
      <c r="U33" s="28">
        <v>0</v>
      </c>
      <c r="V33" s="28">
        <v>0</v>
      </c>
      <c r="W33" s="28">
        <v>0</v>
      </c>
      <c r="X33" s="28">
        <v>9.4124754095596716E-2</v>
      </c>
      <c r="Y33" s="28">
        <v>0</v>
      </c>
      <c r="Z33" s="28">
        <v>0</v>
      </c>
      <c r="AA33" s="28">
        <v>0</v>
      </c>
      <c r="AB33" s="28">
        <v>0</v>
      </c>
      <c r="AC33" s="28">
        <v>0</v>
      </c>
      <c r="AD33" s="28">
        <v>0</v>
      </c>
      <c r="AE33" s="28">
        <v>0</v>
      </c>
      <c r="AF33" s="28">
        <v>31895.888785911895</v>
      </c>
      <c r="AH33" s="36">
        <v>2043</v>
      </c>
      <c r="AI33" s="29">
        <v>0</v>
      </c>
      <c r="AJ33" s="29">
        <v>0</v>
      </c>
      <c r="AK33" s="29">
        <v>0</v>
      </c>
      <c r="AL33" s="29">
        <v>0</v>
      </c>
      <c r="AM33" s="29">
        <v>0</v>
      </c>
      <c r="AN33" s="29">
        <v>0</v>
      </c>
      <c r="AO33" s="29">
        <v>2265.9731291245012</v>
      </c>
      <c r="AP33" s="29">
        <v>0</v>
      </c>
      <c r="AQ33" s="29">
        <v>0</v>
      </c>
      <c r="AR33" s="29">
        <v>0</v>
      </c>
      <c r="AS33" s="28">
        <v>2265.9731291245012</v>
      </c>
      <c r="AU33" s="30">
        <v>2043</v>
      </c>
      <c r="AV33" s="31">
        <v>167.80821917808223</v>
      </c>
      <c r="AW33" s="31">
        <v>509.22346893851773</v>
      </c>
      <c r="AX33" s="31">
        <v>27.354909915420652</v>
      </c>
      <c r="AY33" s="31">
        <v>61.613401967979463</v>
      </c>
      <c r="AZ33" s="31">
        <v>0</v>
      </c>
      <c r="BA33" s="31">
        <v>0</v>
      </c>
      <c r="BB33" s="31">
        <v>0</v>
      </c>
      <c r="BC33" s="31">
        <v>0</v>
      </c>
      <c r="BD33" s="31">
        <v>0</v>
      </c>
      <c r="BE33" s="31">
        <v>0</v>
      </c>
      <c r="BF33" s="31">
        <v>766.00000000000011</v>
      </c>
      <c r="BH33" s="30">
        <v>2043</v>
      </c>
      <c r="BI33" s="31">
        <v>980</v>
      </c>
      <c r="BJ33" s="31">
        <v>3955.6472298941726</v>
      </c>
      <c r="BK33" s="31">
        <v>0.20086048103868778</v>
      </c>
      <c r="BL33" s="31">
        <v>0</v>
      </c>
      <c r="BM33" s="31">
        <v>0</v>
      </c>
      <c r="BN33" s="31">
        <v>0</v>
      </c>
      <c r="BO33" s="31">
        <v>0</v>
      </c>
      <c r="BP33" s="31">
        <v>0</v>
      </c>
      <c r="BQ33" s="31">
        <v>0</v>
      </c>
      <c r="BR33" s="31">
        <v>0</v>
      </c>
      <c r="BS33" s="31">
        <v>0</v>
      </c>
      <c r="BT33" s="31">
        <v>0</v>
      </c>
      <c r="BU33" s="31">
        <v>8.284927162094391E-7</v>
      </c>
      <c r="BV33" s="31">
        <v>0</v>
      </c>
      <c r="BW33" s="31">
        <v>0</v>
      </c>
      <c r="BX33" s="31">
        <v>0</v>
      </c>
      <c r="BY33" s="31">
        <v>0</v>
      </c>
      <c r="BZ33" s="31">
        <v>0</v>
      </c>
      <c r="CA33" s="31">
        <v>0</v>
      </c>
      <c r="CB33" s="31">
        <v>0</v>
      </c>
      <c r="CC33" s="32">
        <v>4935.8480912037039</v>
      </c>
      <c r="CD33" s="9">
        <v>4935.8480912037039</v>
      </c>
      <c r="CE33" s="30">
        <v>2043</v>
      </c>
      <c r="CF33" s="31">
        <v>883.39111980000018</v>
      </c>
      <c r="CG33" s="31">
        <v>3719.6928726309843</v>
      </c>
      <c r="CH33" s="31">
        <v>0.18675981610691034</v>
      </c>
      <c r="CI33" s="31">
        <v>0</v>
      </c>
      <c r="CJ33" s="31">
        <v>0</v>
      </c>
      <c r="CK33" s="31">
        <v>0</v>
      </c>
      <c r="CL33" s="31">
        <v>0</v>
      </c>
      <c r="CM33" s="31">
        <v>0</v>
      </c>
      <c r="CN33" s="31">
        <v>0</v>
      </c>
      <c r="CO33" s="31">
        <v>0</v>
      </c>
      <c r="CP33" s="31">
        <v>0</v>
      </c>
      <c r="CQ33" s="31">
        <v>0</v>
      </c>
      <c r="CR33" s="31">
        <v>7.7033145855797812E-7</v>
      </c>
      <c r="CS33" s="31">
        <v>0</v>
      </c>
      <c r="CT33" s="31">
        <v>0</v>
      </c>
      <c r="CU33" s="31">
        <v>0</v>
      </c>
      <c r="CV33" s="31">
        <v>0</v>
      </c>
      <c r="CW33" s="31">
        <v>0</v>
      </c>
      <c r="CX33" s="31">
        <v>0</v>
      </c>
      <c r="CY33" s="31">
        <v>0</v>
      </c>
      <c r="CZ33" s="32">
        <v>4603.270753017423</v>
      </c>
      <c r="DB33" s="30">
        <v>2043</v>
      </c>
      <c r="DC33" s="31">
        <v>0</v>
      </c>
      <c r="DD33" s="31">
        <v>0</v>
      </c>
      <c r="DE33" s="31">
        <v>2.2659637826643146E-3</v>
      </c>
      <c r="DF33" s="31">
        <v>0</v>
      </c>
      <c r="DG33" s="31">
        <v>0</v>
      </c>
      <c r="DH33" s="31">
        <v>0</v>
      </c>
      <c r="DI33" s="31">
        <v>0</v>
      </c>
      <c r="DJ33" s="31">
        <v>0</v>
      </c>
      <c r="DK33" s="31">
        <v>0</v>
      </c>
      <c r="DL33" s="31">
        <v>0</v>
      </c>
      <c r="DM33" s="31"/>
      <c r="DN33" s="31"/>
      <c r="DO33" s="31">
        <v>9.3464601868108575E-9</v>
      </c>
      <c r="DP33" s="31"/>
      <c r="DQ33" s="31"/>
      <c r="DR33" s="31"/>
      <c r="DS33" s="31"/>
      <c r="DT33" s="31"/>
      <c r="DU33" s="31"/>
      <c r="DV33" s="31">
        <v>0</v>
      </c>
      <c r="DW33" s="33">
        <v>2.2659731291245016E-3</v>
      </c>
      <c r="DZ33" s="34">
        <v>31895.888785911895</v>
      </c>
      <c r="EA33" s="6">
        <v>2265.9731291245012</v>
      </c>
      <c r="EB33" s="6">
        <v>29629.915656787394</v>
      </c>
      <c r="EC33" s="3">
        <v>2043</v>
      </c>
      <c r="ED33" s="35">
        <v>2.9629915656787395E-2</v>
      </c>
    </row>
    <row r="34" spans="1:134" x14ac:dyDescent="0.2">
      <c r="A34" s="36">
        <v>2044</v>
      </c>
      <c r="B34" s="28">
        <v>0</v>
      </c>
      <c r="C34" s="28">
        <v>0</v>
      </c>
      <c r="D34" s="28">
        <v>0.53962513542370738</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9.6007256310347691E-2</v>
      </c>
      <c r="Y34" s="28">
        <v>0</v>
      </c>
      <c r="Z34" s="28">
        <v>0</v>
      </c>
      <c r="AA34" s="28">
        <v>0</v>
      </c>
      <c r="AB34" s="28">
        <v>0</v>
      </c>
      <c r="AC34" s="28">
        <v>0</v>
      </c>
      <c r="AD34" s="28">
        <v>0</v>
      </c>
      <c r="AE34" s="28">
        <v>0</v>
      </c>
      <c r="AF34" s="28">
        <v>0.63563239173405506</v>
      </c>
      <c r="AH34" s="36">
        <v>2044</v>
      </c>
      <c r="AI34" s="29">
        <v>0</v>
      </c>
      <c r="AJ34" s="29">
        <v>0</v>
      </c>
      <c r="AK34" s="29">
        <v>0</v>
      </c>
      <c r="AL34" s="29">
        <v>0</v>
      </c>
      <c r="AM34" s="29">
        <v>0</v>
      </c>
      <c r="AN34" s="29">
        <v>0</v>
      </c>
      <c r="AO34" s="29">
        <v>5.4691654141944629E-2</v>
      </c>
      <c r="AP34" s="29">
        <v>0</v>
      </c>
      <c r="AQ34" s="29">
        <v>0</v>
      </c>
      <c r="AR34" s="29">
        <v>0</v>
      </c>
      <c r="AS34" s="28">
        <v>5.4691654141944629E-2</v>
      </c>
      <c r="AU34" s="30">
        <v>2044</v>
      </c>
      <c r="AV34" s="31">
        <v>167.80821917808223</v>
      </c>
      <c r="AW34" s="31">
        <v>511.70233021712738</v>
      </c>
      <c r="AX34" s="31">
        <v>27.506970240930865</v>
      </c>
      <c r="AY34" s="31">
        <v>58.982480363859615</v>
      </c>
      <c r="AZ34" s="31">
        <v>0</v>
      </c>
      <c r="BA34" s="31">
        <v>0</v>
      </c>
      <c r="BB34" s="31">
        <v>0</v>
      </c>
      <c r="BC34" s="31">
        <v>0</v>
      </c>
      <c r="BD34" s="31">
        <v>0</v>
      </c>
      <c r="BE34" s="31">
        <v>0</v>
      </c>
      <c r="BF34" s="31">
        <v>766.00000000000011</v>
      </c>
      <c r="BH34" s="30">
        <v>2044</v>
      </c>
      <c r="BI34" s="31">
        <v>980</v>
      </c>
      <c r="BJ34" s="31">
        <v>3955.8480864037047</v>
      </c>
      <c r="BK34" s="31">
        <v>3.9715070265629032E-6</v>
      </c>
      <c r="BL34" s="31">
        <v>0</v>
      </c>
      <c r="BM34" s="31">
        <v>0</v>
      </c>
      <c r="BN34" s="31">
        <v>0</v>
      </c>
      <c r="BO34" s="31">
        <v>0</v>
      </c>
      <c r="BP34" s="31">
        <v>0</v>
      </c>
      <c r="BQ34" s="31">
        <v>0</v>
      </c>
      <c r="BR34" s="31">
        <v>0</v>
      </c>
      <c r="BS34" s="31">
        <v>0</v>
      </c>
      <c r="BT34" s="31">
        <v>0</v>
      </c>
      <c r="BU34" s="31">
        <v>8.2849277305285796E-7</v>
      </c>
      <c r="BV34" s="31">
        <v>0</v>
      </c>
      <c r="BW34" s="31">
        <v>0</v>
      </c>
      <c r="BX34" s="31">
        <v>0</v>
      </c>
      <c r="BY34" s="31">
        <v>0</v>
      </c>
      <c r="BZ34" s="31">
        <v>0</v>
      </c>
      <c r="CA34" s="31">
        <v>0</v>
      </c>
      <c r="CB34" s="31">
        <v>0</v>
      </c>
      <c r="CC34" s="32">
        <v>4935.8480912037039</v>
      </c>
      <c r="CD34" s="9">
        <v>4935.8480912037039</v>
      </c>
      <c r="CE34" s="30">
        <v>2044</v>
      </c>
      <c r="CF34" s="31">
        <v>883.39111980000018</v>
      </c>
      <c r="CG34" s="31">
        <v>3719.8817480497228</v>
      </c>
      <c r="CH34" s="31">
        <v>3.6927021090093251E-6</v>
      </c>
      <c r="CI34" s="31">
        <v>0</v>
      </c>
      <c r="CJ34" s="31">
        <v>0</v>
      </c>
      <c r="CK34" s="31">
        <v>0</v>
      </c>
      <c r="CL34" s="31">
        <v>0</v>
      </c>
      <c r="CM34" s="31">
        <v>0</v>
      </c>
      <c r="CN34" s="31">
        <v>0</v>
      </c>
      <c r="CO34" s="31">
        <v>0</v>
      </c>
      <c r="CP34" s="31">
        <v>0</v>
      </c>
      <c r="CQ34" s="31">
        <v>0</v>
      </c>
      <c r="CR34" s="31">
        <v>7.7033151141091561E-7</v>
      </c>
      <c r="CS34" s="31">
        <v>0</v>
      </c>
      <c r="CT34" s="31">
        <v>0</v>
      </c>
      <c r="CU34" s="31">
        <v>0</v>
      </c>
      <c r="CV34" s="31">
        <v>0</v>
      </c>
      <c r="CW34" s="31">
        <v>0</v>
      </c>
      <c r="CX34" s="31">
        <v>0</v>
      </c>
      <c r="CY34" s="31">
        <v>0</v>
      </c>
      <c r="CZ34" s="32">
        <v>4603.2728723127566</v>
      </c>
      <c r="DB34" s="30">
        <v>2044</v>
      </c>
      <c r="DC34" s="31">
        <v>0</v>
      </c>
      <c r="DD34" s="31">
        <v>0</v>
      </c>
      <c r="DE34" s="31">
        <v>4.5251728705586326E-8</v>
      </c>
      <c r="DF34" s="31">
        <v>0</v>
      </c>
      <c r="DG34" s="31">
        <v>0</v>
      </c>
      <c r="DH34" s="31">
        <v>0</v>
      </c>
      <c r="DI34" s="31">
        <v>0</v>
      </c>
      <c r="DJ34" s="31">
        <v>0</v>
      </c>
      <c r="DK34" s="31">
        <v>0</v>
      </c>
      <c r="DL34" s="31">
        <v>0</v>
      </c>
      <c r="DM34" s="31"/>
      <c r="DN34" s="31"/>
      <c r="DO34" s="31">
        <v>9.4399254363582886E-9</v>
      </c>
      <c r="DP34" s="31"/>
      <c r="DQ34" s="31"/>
      <c r="DR34" s="31"/>
      <c r="DS34" s="31"/>
      <c r="DT34" s="31"/>
      <c r="DU34" s="31"/>
      <c r="DV34" s="31">
        <v>0</v>
      </c>
      <c r="DW34" s="33">
        <v>5.4691654141944616E-8</v>
      </c>
      <c r="DZ34" s="34">
        <v>0.63563239173405506</v>
      </c>
      <c r="EA34" s="6">
        <v>5.4691654141944629E-2</v>
      </c>
      <c r="EB34" s="6">
        <v>0.5809407375921104</v>
      </c>
      <c r="EC34" s="3">
        <v>2044</v>
      </c>
      <c r="ED34" s="35">
        <v>5.8094073759211043E-7</v>
      </c>
    </row>
    <row r="35" spans="1:134" x14ac:dyDescent="0.2">
      <c r="A35" s="36">
        <v>2045</v>
      </c>
      <c r="B35" s="28">
        <v>0</v>
      </c>
      <c r="C35" s="28">
        <v>0</v>
      </c>
      <c r="D35" s="28">
        <v>0.55211418627116171</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9.6311308421257763E-2</v>
      </c>
      <c r="Y35" s="28">
        <v>0</v>
      </c>
      <c r="Z35" s="28">
        <v>0</v>
      </c>
      <c r="AA35" s="28">
        <v>0</v>
      </c>
      <c r="AB35" s="28">
        <v>0</v>
      </c>
      <c r="AC35" s="28">
        <v>0</v>
      </c>
      <c r="AD35" s="28">
        <v>0</v>
      </c>
      <c r="AE35" s="28">
        <v>0</v>
      </c>
      <c r="AF35" s="28">
        <v>0.6484254946924195</v>
      </c>
      <c r="AH35" s="36">
        <v>2045</v>
      </c>
      <c r="AI35" s="29">
        <v>0</v>
      </c>
      <c r="AJ35" s="29">
        <v>0</v>
      </c>
      <c r="AK35" s="29">
        <v>0</v>
      </c>
      <c r="AL35" s="29">
        <v>0</v>
      </c>
      <c r="AM35" s="29">
        <v>0</v>
      </c>
      <c r="AN35" s="29">
        <v>0</v>
      </c>
      <c r="AO35" s="29">
        <v>5.5238570887460745E-2</v>
      </c>
      <c r="AP35" s="29">
        <v>0</v>
      </c>
      <c r="AQ35" s="29">
        <v>0</v>
      </c>
      <c r="AR35" s="29">
        <v>0</v>
      </c>
      <c r="AS35" s="28">
        <v>5.5238570887460745E-2</v>
      </c>
      <c r="AU35" s="30">
        <v>2045</v>
      </c>
      <c r="AV35" s="31">
        <v>167.80821917808223</v>
      </c>
      <c r="AW35" s="31">
        <v>514.17341964441641</v>
      </c>
      <c r="AX35" s="31">
        <v>27.659030566441103</v>
      </c>
      <c r="AY35" s="31">
        <v>56.359330611060393</v>
      </c>
      <c r="AZ35" s="31">
        <v>0</v>
      </c>
      <c r="BA35" s="31">
        <v>0</v>
      </c>
      <c r="BB35" s="31">
        <v>0</v>
      </c>
      <c r="BC35" s="31">
        <v>0</v>
      </c>
      <c r="BD35" s="31">
        <v>0</v>
      </c>
      <c r="BE35" s="31">
        <v>0</v>
      </c>
      <c r="BF35" s="31">
        <v>766.00000000000011</v>
      </c>
      <c r="BH35" s="30">
        <v>2045</v>
      </c>
      <c r="BI35" s="31">
        <v>980</v>
      </c>
      <c r="BJ35" s="31">
        <v>3955.8480864037047</v>
      </c>
      <c r="BK35" s="31">
        <v>3.9846577124080794E-6</v>
      </c>
      <c r="BL35" s="31">
        <v>0</v>
      </c>
      <c r="BM35" s="31">
        <v>0</v>
      </c>
      <c r="BN35" s="31">
        <v>0</v>
      </c>
      <c r="BO35" s="31">
        <v>0</v>
      </c>
      <c r="BP35" s="31">
        <v>0</v>
      </c>
      <c r="BQ35" s="31">
        <v>0</v>
      </c>
      <c r="BR35" s="31">
        <v>0</v>
      </c>
      <c r="BS35" s="31">
        <v>0</v>
      </c>
      <c r="BT35" s="31">
        <v>0</v>
      </c>
      <c r="BU35" s="31">
        <v>8.1534210494282888E-7</v>
      </c>
      <c r="BV35" s="31">
        <v>0</v>
      </c>
      <c r="BW35" s="31">
        <v>0</v>
      </c>
      <c r="BX35" s="31">
        <v>0</v>
      </c>
      <c r="BY35" s="31">
        <v>0</v>
      </c>
      <c r="BZ35" s="31">
        <v>0</v>
      </c>
      <c r="CA35" s="31">
        <v>0</v>
      </c>
      <c r="CB35" s="31">
        <v>0</v>
      </c>
      <c r="CC35" s="32">
        <v>4935.8480912037039</v>
      </c>
      <c r="CD35" s="9">
        <v>4935.8480912037039</v>
      </c>
      <c r="CE35" s="30">
        <v>2045</v>
      </c>
      <c r="CF35" s="31">
        <v>883.39111980000018</v>
      </c>
      <c r="CG35" s="31">
        <v>3719.8817480497228</v>
      </c>
      <c r="CH35" s="31">
        <v>3.7049295997403256E-6</v>
      </c>
      <c r="CI35" s="31">
        <v>0</v>
      </c>
      <c r="CJ35" s="31">
        <v>0</v>
      </c>
      <c r="CK35" s="31">
        <v>0</v>
      </c>
      <c r="CL35" s="31">
        <v>0</v>
      </c>
      <c r="CM35" s="31">
        <v>0</v>
      </c>
      <c r="CN35" s="31">
        <v>0</v>
      </c>
      <c r="CO35" s="31">
        <v>0</v>
      </c>
      <c r="CP35" s="31">
        <v>0</v>
      </c>
      <c r="CQ35" s="31">
        <v>0</v>
      </c>
      <c r="CR35" s="31">
        <v>7.5810403717003204E-7</v>
      </c>
      <c r="CS35" s="31">
        <v>0</v>
      </c>
      <c r="CT35" s="31">
        <v>0</v>
      </c>
      <c r="CU35" s="31">
        <v>0</v>
      </c>
      <c r="CV35" s="31">
        <v>0</v>
      </c>
      <c r="CW35" s="31">
        <v>0</v>
      </c>
      <c r="CX35" s="31">
        <v>0</v>
      </c>
      <c r="CY35" s="31">
        <v>0</v>
      </c>
      <c r="CZ35" s="32">
        <v>4603.2728723127566</v>
      </c>
      <c r="DB35" s="30">
        <v>2045</v>
      </c>
      <c r="DC35" s="31">
        <v>0</v>
      </c>
      <c r="DD35" s="31">
        <v>0</v>
      </c>
      <c r="DE35" s="31">
        <v>4.5855584559292034E-8</v>
      </c>
      <c r="DF35" s="31">
        <v>0</v>
      </c>
      <c r="DG35" s="31">
        <v>0</v>
      </c>
      <c r="DH35" s="31">
        <v>0</v>
      </c>
      <c r="DI35" s="31">
        <v>0</v>
      </c>
      <c r="DJ35" s="31">
        <v>0</v>
      </c>
      <c r="DK35" s="31">
        <v>0</v>
      </c>
      <c r="DL35" s="31">
        <v>0</v>
      </c>
      <c r="DM35" s="31"/>
      <c r="DN35" s="31"/>
      <c r="DO35" s="31">
        <v>9.3829863281687169E-9</v>
      </c>
      <c r="DP35" s="31"/>
      <c r="DQ35" s="31"/>
      <c r="DR35" s="31"/>
      <c r="DS35" s="31"/>
      <c r="DT35" s="31"/>
      <c r="DU35" s="31"/>
      <c r="DV35" s="31">
        <v>0</v>
      </c>
      <c r="DW35" s="33">
        <v>5.5238570887460749E-8</v>
      </c>
      <c r="DZ35" s="34">
        <v>0.6484254946924195</v>
      </c>
      <c r="EA35" s="6">
        <v>5.5238570887460745E-2</v>
      </c>
      <c r="EB35" s="6">
        <v>0.59318692380495874</v>
      </c>
      <c r="EC35" s="3">
        <v>2045</v>
      </c>
      <c r="ED35" s="35">
        <v>5.9318692380495869E-7</v>
      </c>
    </row>
    <row r="36" spans="1:134" x14ac:dyDescent="0.2">
      <c r="A36" s="36">
        <v>2046</v>
      </c>
      <c r="B36" s="28">
        <v>0</v>
      </c>
      <c r="C36" s="28">
        <v>0</v>
      </c>
      <c r="D36" s="28">
        <v>0.55969109000807005</v>
      </c>
      <c r="E36" s="28">
        <v>0</v>
      </c>
      <c r="F36" s="28">
        <v>0</v>
      </c>
      <c r="G36" s="28">
        <v>0</v>
      </c>
      <c r="H36" s="28">
        <v>0</v>
      </c>
      <c r="I36" s="28">
        <v>0</v>
      </c>
      <c r="J36" s="28">
        <v>0</v>
      </c>
      <c r="K36" s="28">
        <v>0</v>
      </c>
      <c r="L36" s="28">
        <v>0</v>
      </c>
      <c r="M36" s="28">
        <v>0</v>
      </c>
      <c r="N36" s="28">
        <v>0</v>
      </c>
      <c r="O36" s="28">
        <v>0</v>
      </c>
      <c r="P36" s="28">
        <v>0</v>
      </c>
      <c r="Q36" s="28">
        <v>0</v>
      </c>
      <c r="R36" s="28">
        <v>0</v>
      </c>
      <c r="S36" s="28">
        <v>0</v>
      </c>
      <c r="T36" s="28">
        <v>0</v>
      </c>
      <c r="U36" s="28">
        <v>0</v>
      </c>
      <c r="V36" s="28">
        <v>0</v>
      </c>
      <c r="W36" s="28">
        <v>0</v>
      </c>
      <c r="X36" s="28">
        <v>0.10131760284207629</v>
      </c>
      <c r="Y36" s="28">
        <v>0</v>
      </c>
      <c r="Z36" s="28">
        <v>0</v>
      </c>
      <c r="AA36" s="28">
        <v>0</v>
      </c>
      <c r="AB36" s="28">
        <v>0</v>
      </c>
      <c r="AC36" s="28">
        <v>0</v>
      </c>
      <c r="AD36" s="28">
        <v>0</v>
      </c>
      <c r="AE36" s="28">
        <v>0</v>
      </c>
      <c r="AF36" s="28">
        <v>0.6610086928501463</v>
      </c>
      <c r="AH36" s="36">
        <v>2046</v>
      </c>
      <c r="AI36" s="29">
        <v>0</v>
      </c>
      <c r="AJ36" s="29">
        <v>0</v>
      </c>
      <c r="AK36" s="29">
        <v>0</v>
      </c>
      <c r="AL36" s="29">
        <v>0</v>
      </c>
      <c r="AM36" s="29">
        <v>0</v>
      </c>
      <c r="AN36" s="29">
        <v>0</v>
      </c>
      <c r="AO36" s="29">
        <v>5.5790954201966995E-2</v>
      </c>
      <c r="AP36" s="29">
        <v>0</v>
      </c>
      <c r="AQ36" s="29">
        <v>0</v>
      </c>
      <c r="AR36" s="29">
        <v>0</v>
      </c>
      <c r="AS36" s="28">
        <v>5.5790954201966995E-2</v>
      </c>
      <c r="AU36" s="30">
        <v>2046</v>
      </c>
      <c r="AV36" s="31">
        <v>167.80821917808223</v>
      </c>
      <c r="AW36" s="31">
        <v>515.88020997400474</v>
      </c>
      <c r="AX36" s="31">
        <v>27.811090891951324</v>
      </c>
      <c r="AY36" s="31">
        <v>54.500479955961765</v>
      </c>
      <c r="AZ36" s="31">
        <v>0</v>
      </c>
      <c r="BA36" s="31">
        <v>0</v>
      </c>
      <c r="BB36" s="31">
        <v>0</v>
      </c>
      <c r="BC36" s="31">
        <v>0</v>
      </c>
      <c r="BD36" s="31">
        <v>0</v>
      </c>
      <c r="BE36" s="31">
        <v>0</v>
      </c>
      <c r="BF36" s="31">
        <v>766</v>
      </c>
      <c r="BH36" s="30">
        <v>2046</v>
      </c>
      <c r="BI36" s="31">
        <v>980</v>
      </c>
      <c r="BJ36" s="31">
        <v>3955.8480864037047</v>
      </c>
      <c r="BK36" s="31">
        <v>3.9583562270308902E-6</v>
      </c>
      <c r="BL36" s="31">
        <v>0</v>
      </c>
      <c r="BM36" s="31">
        <v>0</v>
      </c>
      <c r="BN36" s="31">
        <v>0</v>
      </c>
      <c r="BO36" s="31">
        <v>0</v>
      </c>
      <c r="BP36" s="31">
        <v>0</v>
      </c>
      <c r="BQ36" s="31">
        <v>0</v>
      </c>
      <c r="BR36" s="31">
        <v>0</v>
      </c>
      <c r="BS36" s="31">
        <v>0</v>
      </c>
      <c r="BT36" s="31">
        <v>0</v>
      </c>
      <c r="BU36" s="31">
        <v>8.4164338431946817E-7</v>
      </c>
      <c r="BV36" s="31">
        <v>0</v>
      </c>
      <c r="BW36" s="31">
        <v>0</v>
      </c>
      <c r="BX36" s="31">
        <v>0</v>
      </c>
      <c r="BY36" s="31">
        <v>0</v>
      </c>
      <c r="BZ36" s="31">
        <v>0</v>
      </c>
      <c r="CA36" s="31">
        <v>0</v>
      </c>
      <c r="CB36" s="31">
        <v>0</v>
      </c>
      <c r="CC36" s="32">
        <v>4935.8480912037048</v>
      </c>
      <c r="CD36" s="9">
        <v>4935.8480912037048</v>
      </c>
      <c r="CE36" s="30">
        <v>2046</v>
      </c>
      <c r="CF36" s="31">
        <v>883.39111980000018</v>
      </c>
      <c r="CG36" s="31">
        <v>3719.8817480497228</v>
      </c>
      <c r="CH36" s="31">
        <v>3.6804745125724507E-6</v>
      </c>
      <c r="CI36" s="31">
        <v>0</v>
      </c>
      <c r="CJ36" s="31">
        <v>0</v>
      </c>
      <c r="CK36" s="31">
        <v>0</v>
      </c>
      <c r="CL36" s="31">
        <v>0</v>
      </c>
      <c r="CM36" s="31">
        <v>0</v>
      </c>
      <c r="CN36" s="31">
        <v>0</v>
      </c>
      <c r="CO36" s="31">
        <v>0</v>
      </c>
      <c r="CP36" s="31">
        <v>0</v>
      </c>
      <c r="CQ36" s="31">
        <v>0</v>
      </c>
      <c r="CR36" s="31">
        <v>7.8255893279886158E-7</v>
      </c>
      <c r="CS36" s="31">
        <v>0</v>
      </c>
      <c r="CT36" s="31">
        <v>0</v>
      </c>
      <c r="CU36" s="31">
        <v>0</v>
      </c>
      <c r="CV36" s="31">
        <v>0</v>
      </c>
      <c r="CW36" s="31">
        <v>0</v>
      </c>
      <c r="CX36" s="31">
        <v>0</v>
      </c>
      <c r="CY36" s="31">
        <v>0</v>
      </c>
      <c r="CZ36" s="32">
        <v>4603.2728723127575</v>
      </c>
      <c r="DB36" s="30">
        <v>2046</v>
      </c>
      <c r="DC36" s="31">
        <v>0</v>
      </c>
      <c r="DD36" s="31">
        <v>0</v>
      </c>
      <c r="DE36" s="31">
        <v>4.6008435178856903E-8</v>
      </c>
      <c r="DF36" s="31">
        <v>0</v>
      </c>
      <c r="DG36" s="31">
        <v>0</v>
      </c>
      <c r="DH36" s="31">
        <v>0</v>
      </c>
      <c r="DI36" s="31">
        <v>0</v>
      </c>
      <c r="DJ36" s="31">
        <v>0</v>
      </c>
      <c r="DK36" s="31">
        <v>0</v>
      </c>
      <c r="DL36" s="31">
        <v>0</v>
      </c>
      <c r="DM36" s="31"/>
      <c r="DN36" s="31"/>
      <c r="DO36" s="31">
        <v>9.7825190231100957E-9</v>
      </c>
      <c r="DP36" s="31"/>
      <c r="DQ36" s="31"/>
      <c r="DR36" s="31"/>
      <c r="DS36" s="31"/>
      <c r="DT36" s="31"/>
      <c r="DU36" s="31"/>
      <c r="DV36" s="31">
        <v>0</v>
      </c>
      <c r="DW36" s="33">
        <v>5.5790954201966997E-8</v>
      </c>
      <c r="DZ36" s="34">
        <v>0.6610086928501463</v>
      </c>
      <c r="EA36" s="6">
        <v>5.5790954201966995E-2</v>
      </c>
      <c r="EB36" s="6">
        <v>0.60521773864817929</v>
      </c>
      <c r="EC36" s="3">
        <v>2046</v>
      </c>
      <c r="ED36" s="35">
        <v>6.0521773864817927E-7</v>
      </c>
    </row>
    <row r="37" spans="1:134" x14ac:dyDescent="0.2">
      <c r="A37" s="36">
        <v>2047</v>
      </c>
      <c r="B37" s="28">
        <v>0</v>
      </c>
      <c r="C37" s="28">
        <v>0</v>
      </c>
      <c r="D37" s="28">
        <v>0.5726544859828655</v>
      </c>
      <c r="E37" s="28">
        <v>0</v>
      </c>
      <c r="F37" s="28">
        <v>0</v>
      </c>
      <c r="G37" s="28">
        <v>0</v>
      </c>
      <c r="H37" s="28">
        <v>0</v>
      </c>
      <c r="I37" s="28">
        <v>0</v>
      </c>
      <c r="J37" s="28">
        <v>0</v>
      </c>
      <c r="K37" s="28">
        <v>0</v>
      </c>
      <c r="L37" s="28">
        <v>0</v>
      </c>
      <c r="M37" s="28">
        <v>0</v>
      </c>
      <c r="N37" s="28">
        <v>0</v>
      </c>
      <c r="O37" s="28">
        <v>0</v>
      </c>
      <c r="P37" s="28">
        <v>0</v>
      </c>
      <c r="Q37" s="28">
        <v>0</v>
      </c>
      <c r="R37" s="28">
        <v>0</v>
      </c>
      <c r="S37" s="28">
        <v>0</v>
      </c>
      <c r="T37" s="28">
        <v>0</v>
      </c>
      <c r="U37" s="28">
        <v>0</v>
      </c>
      <c r="V37" s="28">
        <v>0</v>
      </c>
      <c r="W37" s="28">
        <v>0</v>
      </c>
      <c r="X37" s="28">
        <v>0.10188366088516562</v>
      </c>
      <c r="Y37" s="28">
        <v>0</v>
      </c>
      <c r="Z37" s="28">
        <v>0</v>
      </c>
      <c r="AA37" s="28">
        <v>0</v>
      </c>
      <c r="AB37" s="28">
        <v>0</v>
      </c>
      <c r="AC37" s="28">
        <v>0</v>
      </c>
      <c r="AD37" s="28">
        <v>0</v>
      </c>
      <c r="AE37" s="28">
        <v>0</v>
      </c>
      <c r="AF37" s="28">
        <v>0.67453814686803115</v>
      </c>
      <c r="AH37" s="36">
        <v>2047</v>
      </c>
      <c r="AI37" s="29">
        <v>0</v>
      </c>
      <c r="AJ37" s="29">
        <v>0</v>
      </c>
      <c r="AK37" s="29">
        <v>0</v>
      </c>
      <c r="AL37" s="29">
        <v>0</v>
      </c>
      <c r="AM37" s="29">
        <v>0</v>
      </c>
      <c r="AN37" s="29">
        <v>0</v>
      </c>
      <c r="AO37" s="29">
        <v>5.634886328488109E-2</v>
      </c>
      <c r="AP37" s="29">
        <v>0</v>
      </c>
      <c r="AQ37" s="29">
        <v>0</v>
      </c>
      <c r="AR37" s="29">
        <v>0</v>
      </c>
      <c r="AS37" s="28">
        <v>5.634886328488109E-2</v>
      </c>
      <c r="AU37" s="30">
        <v>2047</v>
      </c>
      <c r="AV37" s="31">
        <v>167.80821917808223</v>
      </c>
      <c r="AW37" s="31">
        <v>517.58418042833546</v>
      </c>
      <c r="AX37" s="31">
        <v>27.963151217461569</v>
      </c>
      <c r="AY37" s="31">
        <v>52.644449176120901</v>
      </c>
      <c r="AZ37" s="31">
        <v>0</v>
      </c>
      <c r="BA37" s="31">
        <v>0</v>
      </c>
      <c r="BB37" s="31">
        <v>0</v>
      </c>
      <c r="BC37" s="31">
        <v>0</v>
      </c>
      <c r="BD37" s="31">
        <v>0</v>
      </c>
      <c r="BE37" s="31">
        <v>0</v>
      </c>
      <c r="BF37" s="31">
        <v>766.00000000000023</v>
      </c>
      <c r="BH37" s="30">
        <v>2047</v>
      </c>
      <c r="BI37" s="31">
        <v>980</v>
      </c>
      <c r="BJ37" s="31">
        <v>3955.8480864037047</v>
      </c>
      <c r="BK37" s="31">
        <v>3.9715068560326467E-6</v>
      </c>
      <c r="BL37" s="31">
        <v>0</v>
      </c>
      <c r="BM37" s="31">
        <v>0</v>
      </c>
      <c r="BN37" s="31">
        <v>0</v>
      </c>
      <c r="BO37" s="31">
        <v>0</v>
      </c>
      <c r="BP37" s="31">
        <v>0</v>
      </c>
      <c r="BQ37" s="31">
        <v>0</v>
      </c>
      <c r="BR37" s="31">
        <v>0</v>
      </c>
      <c r="BS37" s="31">
        <v>0</v>
      </c>
      <c r="BT37" s="31">
        <v>0</v>
      </c>
      <c r="BU37" s="31">
        <v>8.284927162094391E-7</v>
      </c>
      <c r="BV37" s="31">
        <v>0</v>
      </c>
      <c r="BW37" s="31">
        <v>0</v>
      </c>
      <c r="BX37" s="31">
        <v>0</v>
      </c>
      <c r="BY37" s="31">
        <v>0</v>
      </c>
      <c r="BZ37" s="31">
        <v>0</v>
      </c>
      <c r="CA37" s="31">
        <v>0</v>
      </c>
      <c r="CB37" s="31">
        <v>0</v>
      </c>
      <c r="CC37" s="32">
        <v>4935.8480912037039</v>
      </c>
      <c r="CD37" s="9">
        <v>4935.8480912037039</v>
      </c>
      <c r="CE37" s="30">
        <v>2047</v>
      </c>
      <c r="CF37" s="31">
        <v>883.39111980000018</v>
      </c>
      <c r="CG37" s="31">
        <v>3719.8817480497223</v>
      </c>
      <c r="CH37" s="31">
        <v>3.692701950450513E-6</v>
      </c>
      <c r="CI37" s="31">
        <v>0</v>
      </c>
      <c r="CJ37" s="31">
        <v>0</v>
      </c>
      <c r="CK37" s="31">
        <v>0</v>
      </c>
      <c r="CL37" s="31">
        <v>0</v>
      </c>
      <c r="CM37" s="31">
        <v>0</v>
      </c>
      <c r="CN37" s="31">
        <v>0</v>
      </c>
      <c r="CO37" s="31">
        <v>0</v>
      </c>
      <c r="CP37" s="31">
        <v>0</v>
      </c>
      <c r="CQ37" s="31">
        <v>0</v>
      </c>
      <c r="CR37" s="31">
        <v>7.7033145855797812E-7</v>
      </c>
      <c r="CS37" s="31">
        <v>0</v>
      </c>
      <c r="CT37" s="31">
        <v>0</v>
      </c>
      <c r="CU37" s="31">
        <v>0</v>
      </c>
      <c r="CV37" s="31">
        <v>0</v>
      </c>
      <c r="CW37" s="31">
        <v>0</v>
      </c>
      <c r="CX37" s="31">
        <v>0</v>
      </c>
      <c r="CY37" s="31">
        <v>0</v>
      </c>
      <c r="CZ37" s="32">
        <v>4603.2728723127557</v>
      </c>
      <c r="DB37" s="30">
        <v>2047</v>
      </c>
      <c r="DC37" s="31">
        <v>0</v>
      </c>
      <c r="DD37" s="31">
        <v>0</v>
      </c>
      <c r="DE37" s="31">
        <v>4.6622899335180345E-8</v>
      </c>
      <c r="DF37" s="31">
        <v>0</v>
      </c>
      <c r="DG37" s="31">
        <v>0</v>
      </c>
      <c r="DH37" s="31">
        <v>0</v>
      </c>
      <c r="DI37" s="31">
        <v>0</v>
      </c>
      <c r="DJ37" s="31">
        <v>0</v>
      </c>
      <c r="DK37" s="31">
        <v>0</v>
      </c>
      <c r="DL37" s="31">
        <v>0</v>
      </c>
      <c r="DM37" s="31"/>
      <c r="DN37" s="31"/>
      <c r="DO37" s="31">
        <v>9.7259639497007325E-9</v>
      </c>
      <c r="DP37" s="31"/>
      <c r="DQ37" s="31"/>
      <c r="DR37" s="31"/>
      <c r="DS37" s="31"/>
      <c r="DT37" s="31"/>
      <c r="DU37" s="31"/>
      <c r="DV37" s="31">
        <v>0</v>
      </c>
      <c r="DW37" s="33">
        <v>5.6348863284881079E-8</v>
      </c>
      <c r="DZ37" s="34">
        <v>0.67453814686803115</v>
      </c>
      <c r="EA37" s="6">
        <v>5.634886328488109E-2</v>
      </c>
      <c r="EB37" s="6">
        <v>0.61818928358315006</v>
      </c>
      <c r="EC37" s="3">
        <v>2047</v>
      </c>
      <c r="ED37" s="35">
        <v>6.1818928358315005E-7</v>
      </c>
    </row>
    <row r="38" spans="1:134" x14ac:dyDescent="0.2">
      <c r="A38" s="36">
        <v>2048</v>
      </c>
      <c r="B38" s="28">
        <v>0</v>
      </c>
      <c r="C38" s="28">
        <v>0</v>
      </c>
      <c r="D38" s="28">
        <v>0.58410759346611174</v>
      </c>
      <c r="E38" s="28">
        <v>0</v>
      </c>
      <c r="F38" s="28">
        <v>0</v>
      </c>
      <c r="G38" s="28">
        <v>0</v>
      </c>
      <c r="H38" s="28">
        <v>0</v>
      </c>
      <c r="I38" s="28">
        <v>0</v>
      </c>
      <c r="J38" s="28">
        <v>0</v>
      </c>
      <c r="K38" s="28">
        <v>0</v>
      </c>
      <c r="L38" s="28">
        <v>0</v>
      </c>
      <c r="M38" s="28">
        <v>0</v>
      </c>
      <c r="N38" s="28">
        <v>0</v>
      </c>
      <c r="O38" s="28">
        <v>0</v>
      </c>
      <c r="P38" s="28">
        <v>0</v>
      </c>
      <c r="Q38" s="28">
        <v>0</v>
      </c>
      <c r="R38" s="28">
        <v>0</v>
      </c>
      <c r="S38" s="28">
        <v>0</v>
      </c>
      <c r="T38" s="28">
        <v>0</v>
      </c>
      <c r="U38" s="28">
        <v>0</v>
      </c>
      <c r="V38" s="28">
        <v>0</v>
      </c>
      <c r="W38" s="28">
        <v>0</v>
      </c>
      <c r="X38" s="28">
        <v>0.10392134182368327</v>
      </c>
      <c r="Y38" s="28">
        <v>0</v>
      </c>
      <c r="Z38" s="28">
        <v>0</v>
      </c>
      <c r="AA38" s="28">
        <v>0</v>
      </c>
      <c r="AB38" s="28">
        <v>0</v>
      </c>
      <c r="AC38" s="28">
        <v>0</v>
      </c>
      <c r="AD38" s="28">
        <v>0</v>
      </c>
      <c r="AE38" s="28">
        <v>0</v>
      </c>
      <c r="AF38" s="28">
        <v>0.68802893528979503</v>
      </c>
      <c r="AH38" s="36">
        <v>2048</v>
      </c>
      <c r="AI38" s="29">
        <v>0</v>
      </c>
      <c r="AJ38" s="29">
        <v>0</v>
      </c>
      <c r="AK38" s="29">
        <v>0</v>
      </c>
      <c r="AL38" s="29">
        <v>0</v>
      </c>
      <c r="AM38" s="29">
        <v>0</v>
      </c>
      <c r="AN38" s="29">
        <v>0</v>
      </c>
      <c r="AO38" s="29">
        <v>5.6912353939662964E-2</v>
      </c>
      <c r="AP38" s="29">
        <v>0</v>
      </c>
      <c r="AQ38" s="29">
        <v>0</v>
      </c>
      <c r="AR38" s="29">
        <v>0</v>
      </c>
      <c r="AS38" s="28">
        <v>5.6912353939662964E-2</v>
      </c>
      <c r="AU38" s="30">
        <v>2048</v>
      </c>
      <c r="AV38" s="31">
        <v>167.80821917808223</v>
      </c>
      <c r="AW38" s="31">
        <v>519.29069564814279</v>
      </c>
      <c r="AX38" s="31">
        <v>28.115211542971792</v>
      </c>
      <c r="AY38" s="31">
        <v>50.785873630803387</v>
      </c>
      <c r="AZ38" s="31">
        <v>0</v>
      </c>
      <c r="BA38" s="31">
        <v>0</v>
      </c>
      <c r="BB38" s="31">
        <v>0</v>
      </c>
      <c r="BC38" s="31">
        <v>0</v>
      </c>
      <c r="BD38" s="31">
        <v>0</v>
      </c>
      <c r="BE38" s="31">
        <v>0</v>
      </c>
      <c r="BF38" s="31">
        <v>766.00000000000023</v>
      </c>
      <c r="BH38" s="30">
        <v>2048</v>
      </c>
      <c r="BI38" s="31">
        <v>980</v>
      </c>
      <c r="BJ38" s="31">
        <v>3955.8480864037047</v>
      </c>
      <c r="BK38" s="31">
        <v>3.9715069697194844E-6</v>
      </c>
      <c r="BL38" s="31">
        <v>0</v>
      </c>
      <c r="BM38" s="31">
        <v>0</v>
      </c>
      <c r="BN38" s="31">
        <v>0</v>
      </c>
      <c r="BO38" s="31">
        <v>0</v>
      </c>
      <c r="BP38" s="31">
        <v>0</v>
      </c>
      <c r="BQ38" s="31">
        <v>0</v>
      </c>
      <c r="BR38" s="31">
        <v>0</v>
      </c>
      <c r="BS38" s="31">
        <v>0</v>
      </c>
      <c r="BT38" s="31">
        <v>0</v>
      </c>
      <c r="BU38" s="31">
        <v>8.2849277305285796E-7</v>
      </c>
      <c r="BV38" s="31">
        <v>0</v>
      </c>
      <c r="BW38" s="31">
        <v>0</v>
      </c>
      <c r="BX38" s="31">
        <v>0</v>
      </c>
      <c r="BY38" s="31">
        <v>0</v>
      </c>
      <c r="BZ38" s="31">
        <v>0</v>
      </c>
      <c r="CA38" s="31">
        <v>0</v>
      </c>
      <c r="CB38" s="31">
        <v>0</v>
      </c>
      <c r="CC38" s="32">
        <v>4935.8480912037039</v>
      </c>
      <c r="CD38" s="9">
        <v>4935.8480912037039</v>
      </c>
      <c r="CE38" s="30">
        <v>2048</v>
      </c>
      <c r="CF38" s="31">
        <v>883.39111980000018</v>
      </c>
      <c r="CG38" s="31">
        <v>3719.8817480497228</v>
      </c>
      <c r="CH38" s="31">
        <v>3.6927020561563878E-6</v>
      </c>
      <c r="CI38" s="31">
        <v>0</v>
      </c>
      <c r="CJ38" s="31">
        <v>0</v>
      </c>
      <c r="CK38" s="31">
        <v>0</v>
      </c>
      <c r="CL38" s="31">
        <v>0</v>
      </c>
      <c r="CM38" s="31">
        <v>0</v>
      </c>
      <c r="CN38" s="31">
        <v>0</v>
      </c>
      <c r="CO38" s="31">
        <v>0</v>
      </c>
      <c r="CP38" s="31">
        <v>0</v>
      </c>
      <c r="CQ38" s="31">
        <v>0</v>
      </c>
      <c r="CR38" s="31">
        <v>7.7033151141091561E-7</v>
      </c>
      <c r="CS38" s="31">
        <v>0</v>
      </c>
      <c r="CT38" s="31">
        <v>0</v>
      </c>
      <c r="CU38" s="31">
        <v>0</v>
      </c>
      <c r="CV38" s="31">
        <v>0</v>
      </c>
      <c r="CW38" s="31">
        <v>0</v>
      </c>
      <c r="CX38" s="31">
        <v>0</v>
      </c>
      <c r="CY38" s="31">
        <v>0</v>
      </c>
      <c r="CZ38" s="32">
        <v>4603.2728723127566</v>
      </c>
      <c r="DB38" s="30">
        <v>2048</v>
      </c>
      <c r="DC38" s="31">
        <v>0</v>
      </c>
      <c r="DD38" s="31">
        <v>0</v>
      </c>
      <c r="DE38" s="31">
        <v>4.7089129676487526E-8</v>
      </c>
      <c r="DF38" s="31">
        <v>0</v>
      </c>
      <c r="DG38" s="31">
        <v>0</v>
      </c>
      <c r="DH38" s="31">
        <v>0</v>
      </c>
      <c r="DI38" s="31">
        <v>0</v>
      </c>
      <c r="DJ38" s="31">
        <v>0</v>
      </c>
      <c r="DK38" s="31">
        <v>0</v>
      </c>
      <c r="DL38" s="31">
        <v>0</v>
      </c>
      <c r="DM38" s="31"/>
      <c r="DN38" s="31"/>
      <c r="DO38" s="31">
        <v>9.8232242631754329E-9</v>
      </c>
      <c r="DP38" s="31"/>
      <c r="DQ38" s="31"/>
      <c r="DR38" s="31"/>
      <c r="DS38" s="31"/>
      <c r="DT38" s="31"/>
      <c r="DU38" s="31"/>
      <c r="DV38" s="31">
        <v>0</v>
      </c>
      <c r="DW38" s="33">
        <v>5.6912353939662959E-8</v>
      </c>
      <c r="DZ38" s="34">
        <v>0.68802893528979503</v>
      </c>
      <c r="EA38" s="6">
        <v>5.6912353939662964E-2</v>
      </c>
      <c r="EB38" s="6">
        <v>0.63111658135013204</v>
      </c>
      <c r="EC38" s="3">
        <v>2048</v>
      </c>
      <c r="ED38" s="35">
        <v>6.3111658135013207E-7</v>
      </c>
    </row>
    <row r="39" spans="1:134" x14ac:dyDescent="0.2">
      <c r="A39" s="36">
        <v>2049</v>
      </c>
      <c r="B39" s="28">
        <v>0</v>
      </c>
      <c r="C39" s="28">
        <v>0</v>
      </c>
      <c r="D39" s="28">
        <v>0.59762614104680489</v>
      </c>
      <c r="E39" s="28">
        <v>0</v>
      </c>
      <c r="F39" s="28">
        <v>0</v>
      </c>
      <c r="G39" s="28">
        <v>0</v>
      </c>
      <c r="H39" s="28">
        <v>0</v>
      </c>
      <c r="I39" s="28">
        <v>0</v>
      </c>
      <c r="J39" s="28">
        <v>0</v>
      </c>
      <c r="K39" s="28">
        <v>0</v>
      </c>
      <c r="L39" s="28">
        <v>0</v>
      </c>
      <c r="M39" s="28">
        <v>0</v>
      </c>
      <c r="N39" s="28">
        <v>0</v>
      </c>
      <c r="O39" s="28">
        <v>0</v>
      </c>
      <c r="P39" s="28">
        <v>0</v>
      </c>
      <c r="Q39" s="28">
        <v>0</v>
      </c>
      <c r="R39" s="28">
        <v>0</v>
      </c>
      <c r="S39" s="28">
        <v>0</v>
      </c>
      <c r="T39" s="28">
        <v>0</v>
      </c>
      <c r="U39" s="28">
        <v>0</v>
      </c>
      <c r="V39" s="28">
        <v>0</v>
      </c>
      <c r="W39" s="28">
        <v>0</v>
      </c>
      <c r="X39" s="28">
        <v>0.10425045760684824</v>
      </c>
      <c r="Y39" s="28">
        <v>0</v>
      </c>
      <c r="Z39" s="28">
        <v>0</v>
      </c>
      <c r="AA39" s="28">
        <v>0</v>
      </c>
      <c r="AB39" s="28">
        <v>0</v>
      </c>
      <c r="AC39" s="28">
        <v>0</v>
      </c>
      <c r="AD39" s="28">
        <v>0</v>
      </c>
      <c r="AE39" s="28">
        <v>0</v>
      </c>
      <c r="AF39" s="28">
        <v>0.70187659865365315</v>
      </c>
      <c r="AH39" s="36">
        <v>2049</v>
      </c>
      <c r="AI39" s="29">
        <v>0</v>
      </c>
      <c r="AJ39" s="29">
        <v>0</v>
      </c>
      <c r="AK39" s="29">
        <v>0</v>
      </c>
      <c r="AL39" s="29">
        <v>0</v>
      </c>
      <c r="AM39" s="29">
        <v>0</v>
      </c>
      <c r="AN39" s="29">
        <v>0</v>
      </c>
      <c r="AO39" s="29">
        <v>5.7481477691443426E-2</v>
      </c>
      <c r="AP39" s="29">
        <v>0</v>
      </c>
      <c r="AQ39" s="29">
        <v>0</v>
      </c>
      <c r="AR39" s="29">
        <v>0</v>
      </c>
      <c r="AS39" s="28">
        <v>5.7481477691443426E-2</v>
      </c>
      <c r="AU39" s="30">
        <v>2049</v>
      </c>
      <c r="AV39" s="31">
        <v>167.80821917808223</v>
      </c>
      <c r="AW39" s="31">
        <v>520.98228616231643</v>
      </c>
      <c r="AX39" s="31">
        <v>28.267271868482027</v>
      </c>
      <c r="AY39" s="31">
        <v>48.942222791119399</v>
      </c>
      <c r="AZ39" s="31">
        <v>0</v>
      </c>
      <c r="BA39" s="31">
        <v>0</v>
      </c>
      <c r="BB39" s="31">
        <v>0</v>
      </c>
      <c r="BC39" s="31">
        <v>0</v>
      </c>
      <c r="BD39" s="31">
        <v>0</v>
      </c>
      <c r="BE39" s="31">
        <v>0</v>
      </c>
      <c r="BF39" s="31">
        <v>766.00000000000011</v>
      </c>
      <c r="BH39" s="30">
        <v>2049</v>
      </c>
      <c r="BI39" s="31">
        <v>980</v>
      </c>
      <c r="BJ39" s="31">
        <v>3955.8480864037047</v>
      </c>
      <c r="BK39" s="31">
        <v>3.9846576555646605E-6</v>
      </c>
      <c r="BL39" s="31">
        <v>0</v>
      </c>
      <c r="BM39" s="31">
        <v>0</v>
      </c>
      <c r="BN39" s="31">
        <v>0</v>
      </c>
      <c r="BO39" s="31">
        <v>0</v>
      </c>
      <c r="BP39" s="31">
        <v>0</v>
      </c>
      <c r="BQ39" s="31">
        <v>0</v>
      </c>
      <c r="BR39" s="31">
        <v>0</v>
      </c>
      <c r="BS39" s="31">
        <v>0</v>
      </c>
      <c r="BT39" s="31">
        <v>0</v>
      </c>
      <c r="BU39" s="31">
        <v>8.1534210494282888E-7</v>
      </c>
      <c r="BV39" s="31">
        <v>0</v>
      </c>
      <c r="BW39" s="31">
        <v>0</v>
      </c>
      <c r="BX39" s="31">
        <v>0</v>
      </c>
      <c r="BY39" s="31">
        <v>0</v>
      </c>
      <c r="BZ39" s="31">
        <v>0</v>
      </c>
      <c r="CA39" s="31">
        <v>0</v>
      </c>
      <c r="CB39" s="31">
        <v>0</v>
      </c>
      <c r="CC39" s="32">
        <v>4935.8480912037039</v>
      </c>
      <c r="CD39" s="9">
        <v>4935.8480912037039</v>
      </c>
      <c r="CE39" s="30">
        <v>2049</v>
      </c>
      <c r="CF39" s="31">
        <v>883.39111980000018</v>
      </c>
      <c r="CG39" s="31">
        <v>3719.8817480497228</v>
      </c>
      <c r="CH39" s="31">
        <v>3.7049295468873883E-6</v>
      </c>
      <c r="CI39" s="31">
        <v>0</v>
      </c>
      <c r="CJ39" s="31">
        <v>0</v>
      </c>
      <c r="CK39" s="31">
        <v>0</v>
      </c>
      <c r="CL39" s="31">
        <v>0</v>
      </c>
      <c r="CM39" s="31">
        <v>0</v>
      </c>
      <c r="CN39" s="31">
        <v>0</v>
      </c>
      <c r="CO39" s="31">
        <v>0</v>
      </c>
      <c r="CP39" s="31">
        <v>0</v>
      </c>
      <c r="CQ39" s="31">
        <v>0</v>
      </c>
      <c r="CR39" s="31">
        <v>7.5810403717003204E-7</v>
      </c>
      <c r="CS39" s="31">
        <v>0</v>
      </c>
      <c r="CT39" s="31">
        <v>0</v>
      </c>
      <c r="CU39" s="31">
        <v>0</v>
      </c>
      <c r="CV39" s="31">
        <v>0</v>
      </c>
      <c r="CW39" s="31">
        <v>0</v>
      </c>
      <c r="CX39" s="31">
        <v>0</v>
      </c>
      <c r="CY39" s="31">
        <v>0</v>
      </c>
      <c r="CZ39" s="32">
        <v>4603.2728723127566</v>
      </c>
      <c r="DB39" s="30">
        <v>2049</v>
      </c>
      <c r="DC39" s="31">
        <v>0</v>
      </c>
      <c r="DD39" s="31">
        <v>0</v>
      </c>
      <c r="DE39" s="31">
        <v>4.7717504492575895E-8</v>
      </c>
      <c r="DF39" s="31">
        <v>0</v>
      </c>
      <c r="DG39" s="31">
        <v>0</v>
      </c>
      <c r="DH39" s="31">
        <v>0</v>
      </c>
      <c r="DI39" s="31">
        <v>0</v>
      </c>
      <c r="DJ39" s="31">
        <v>0</v>
      </c>
      <c r="DK39" s="31">
        <v>0</v>
      </c>
      <c r="DL39" s="31">
        <v>0</v>
      </c>
      <c r="DM39" s="31"/>
      <c r="DN39" s="31"/>
      <c r="DO39" s="31">
        <v>9.7639731988675404E-9</v>
      </c>
      <c r="DP39" s="31"/>
      <c r="DQ39" s="31"/>
      <c r="DR39" s="31"/>
      <c r="DS39" s="31"/>
      <c r="DT39" s="31"/>
      <c r="DU39" s="31"/>
      <c r="DV39" s="31">
        <v>0</v>
      </c>
      <c r="DW39" s="33">
        <v>5.7481477691443437E-8</v>
      </c>
      <c r="DZ39" s="34">
        <v>0.70187659865365315</v>
      </c>
      <c r="EA39" s="6">
        <v>5.7481477691443426E-2</v>
      </c>
      <c r="EB39" s="6">
        <v>0.64439512096220974</v>
      </c>
      <c r="EC39" s="3">
        <v>2049</v>
      </c>
      <c r="ED39" s="35">
        <v>6.4439512096220974E-7</v>
      </c>
    </row>
    <row r="40" spans="1:134" x14ac:dyDescent="0.2">
      <c r="A40" s="36">
        <v>2050</v>
      </c>
      <c r="B40" s="28">
        <v>0</v>
      </c>
      <c r="C40" s="28">
        <v>0</v>
      </c>
      <c r="D40" s="28">
        <v>0.60582765397142746</v>
      </c>
      <c r="E40" s="28">
        <v>0</v>
      </c>
      <c r="F40" s="28">
        <v>0</v>
      </c>
      <c r="G40" s="28">
        <v>0</v>
      </c>
      <c r="H40" s="28">
        <v>0</v>
      </c>
      <c r="I40" s="28">
        <v>0</v>
      </c>
      <c r="J40" s="28">
        <v>0</v>
      </c>
      <c r="K40" s="28">
        <v>0</v>
      </c>
      <c r="L40" s="28">
        <v>0</v>
      </c>
      <c r="M40" s="28">
        <v>0</v>
      </c>
      <c r="N40" s="28">
        <v>0</v>
      </c>
      <c r="O40" s="28">
        <v>0</v>
      </c>
      <c r="P40" s="28">
        <v>0</v>
      </c>
      <c r="Q40" s="28">
        <v>0</v>
      </c>
      <c r="R40" s="28">
        <v>0</v>
      </c>
      <c r="S40" s="28">
        <v>0</v>
      </c>
      <c r="T40" s="28">
        <v>0</v>
      </c>
      <c r="U40" s="28">
        <v>0</v>
      </c>
      <c r="V40" s="28">
        <v>0</v>
      </c>
      <c r="W40" s="28">
        <v>0</v>
      </c>
      <c r="X40" s="28">
        <v>0.10966943169037081</v>
      </c>
      <c r="Y40" s="28">
        <v>0</v>
      </c>
      <c r="Z40" s="28">
        <v>0</v>
      </c>
      <c r="AA40" s="28">
        <v>0</v>
      </c>
      <c r="AB40" s="28">
        <v>0</v>
      </c>
      <c r="AC40" s="28">
        <v>0</v>
      </c>
      <c r="AD40" s="28">
        <v>0</v>
      </c>
      <c r="AE40" s="28">
        <v>0</v>
      </c>
      <c r="AF40" s="28">
        <v>0.71549708566179826</v>
      </c>
      <c r="AH40" s="36">
        <v>2050</v>
      </c>
      <c r="AI40" s="29">
        <v>0</v>
      </c>
      <c r="AJ40" s="29">
        <v>0</v>
      </c>
      <c r="AK40" s="29">
        <v>0</v>
      </c>
      <c r="AL40" s="29">
        <v>0</v>
      </c>
      <c r="AM40" s="29">
        <v>0</v>
      </c>
      <c r="AN40" s="29">
        <v>0</v>
      </c>
      <c r="AO40" s="29">
        <v>5.8056292039342511E-2</v>
      </c>
      <c r="AP40" s="29">
        <v>0</v>
      </c>
      <c r="AQ40" s="29">
        <v>0</v>
      </c>
      <c r="AR40" s="29">
        <v>0</v>
      </c>
      <c r="AS40" s="28">
        <v>5.8056292039342511E-2</v>
      </c>
      <c r="AU40" s="30">
        <v>2050</v>
      </c>
      <c r="AV40" s="31">
        <v>167.80821917808223</v>
      </c>
      <c r="AW40" s="31">
        <v>522.6767653291937</v>
      </c>
      <c r="AX40" s="31">
        <v>28.419332193992258</v>
      </c>
      <c r="AY40" s="31">
        <v>47.095683298731863</v>
      </c>
      <c r="AZ40" s="31">
        <v>0</v>
      </c>
      <c r="BA40" s="31">
        <v>0</v>
      </c>
      <c r="BB40" s="31">
        <v>0</v>
      </c>
      <c r="BC40" s="31">
        <v>0</v>
      </c>
      <c r="BD40" s="31">
        <v>0</v>
      </c>
      <c r="BE40" s="31">
        <v>0</v>
      </c>
      <c r="BF40" s="31">
        <v>766</v>
      </c>
      <c r="BH40" s="30">
        <v>2050</v>
      </c>
      <c r="BI40" s="31">
        <v>980</v>
      </c>
      <c r="BJ40" s="31">
        <v>3955.8480864037047</v>
      </c>
      <c r="BK40" s="31">
        <v>3.958356340717728E-6</v>
      </c>
      <c r="BL40" s="31">
        <v>0</v>
      </c>
      <c r="BM40" s="31">
        <v>0</v>
      </c>
      <c r="BN40" s="31">
        <v>0</v>
      </c>
      <c r="BO40" s="31">
        <v>0</v>
      </c>
      <c r="BP40" s="31">
        <v>0</v>
      </c>
      <c r="BQ40" s="31">
        <v>0</v>
      </c>
      <c r="BR40" s="31">
        <v>0</v>
      </c>
      <c r="BS40" s="31">
        <v>0</v>
      </c>
      <c r="BT40" s="31">
        <v>0</v>
      </c>
      <c r="BU40" s="31">
        <v>8.4164338431946817E-7</v>
      </c>
      <c r="BV40" s="31">
        <v>0</v>
      </c>
      <c r="BW40" s="31">
        <v>0</v>
      </c>
      <c r="BX40" s="31">
        <v>0</v>
      </c>
      <c r="BY40" s="31">
        <v>0</v>
      </c>
      <c r="BZ40" s="31">
        <v>0</v>
      </c>
      <c r="CA40" s="31">
        <v>0</v>
      </c>
      <c r="CB40" s="31">
        <v>0</v>
      </c>
      <c r="CC40" s="32">
        <v>4935.8480912037048</v>
      </c>
      <c r="CD40" s="9">
        <v>4935.8480912037048</v>
      </c>
      <c r="CE40" s="30">
        <v>2050</v>
      </c>
      <c r="CF40" s="31">
        <v>883.39111980000018</v>
      </c>
      <c r="CG40" s="31">
        <v>3719.8817480497223</v>
      </c>
      <c r="CH40" s="31">
        <v>3.6804746182783255E-6</v>
      </c>
      <c r="CI40" s="31">
        <v>0</v>
      </c>
      <c r="CJ40" s="31">
        <v>0</v>
      </c>
      <c r="CK40" s="31">
        <v>0</v>
      </c>
      <c r="CL40" s="31">
        <v>0</v>
      </c>
      <c r="CM40" s="31">
        <v>0</v>
      </c>
      <c r="CN40" s="31">
        <v>0</v>
      </c>
      <c r="CO40" s="31">
        <v>0</v>
      </c>
      <c r="CP40" s="31">
        <v>0</v>
      </c>
      <c r="CQ40" s="31">
        <v>0</v>
      </c>
      <c r="CR40" s="31">
        <v>7.8255893279886158E-7</v>
      </c>
      <c r="CS40" s="31">
        <v>0</v>
      </c>
      <c r="CT40" s="31">
        <v>0</v>
      </c>
      <c r="CU40" s="31">
        <v>0</v>
      </c>
      <c r="CV40" s="31">
        <v>0</v>
      </c>
      <c r="CW40" s="31">
        <v>0</v>
      </c>
      <c r="CX40" s="31">
        <v>0</v>
      </c>
      <c r="CY40" s="31">
        <v>0</v>
      </c>
      <c r="CZ40" s="32">
        <v>4603.2728723127566</v>
      </c>
      <c r="DB40" s="30">
        <v>2050</v>
      </c>
      <c r="DC40" s="31">
        <v>0</v>
      </c>
      <c r="DD40" s="31">
        <v>0</v>
      </c>
      <c r="DE40" s="31">
        <v>4.7876563515992866E-8</v>
      </c>
      <c r="DF40" s="31">
        <v>0</v>
      </c>
      <c r="DG40" s="31">
        <v>0</v>
      </c>
      <c r="DH40" s="31">
        <v>0</v>
      </c>
      <c r="DI40" s="31">
        <v>0</v>
      </c>
      <c r="DJ40" s="31">
        <v>0</v>
      </c>
      <c r="DK40" s="31">
        <v>0</v>
      </c>
      <c r="DL40" s="31">
        <v>0</v>
      </c>
      <c r="DM40" s="31"/>
      <c r="DN40" s="31"/>
      <c r="DO40" s="31">
        <v>1.0179728523349653E-8</v>
      </c>
      <c r="DP40" s="31"/>
      <c r="DQ40" s="31"/>
      <c r="DR40" s="31"/>
      <c r="DS40" s="31"/>
      <c r="DT40" s="31"/>
      <c r="DU40" s="31"/>
      <c r="DV40" s="31">
        <v>0</v>
      </c>
      <c r="DW40" s="33">
        <v>5.8056292039342517E-8</v>
      </c>
      <c r="DZ40" s="34">
        <v>0.71549708566179826</v>
      </c>
      <c r="EA40" s="6">
        <v>5.8056292039342511E-2</v>
      </c>
      <c r="EB40" s="6">
        <v>0.65744079362245578</v>
      </c>
      <c r="EC40" s="3">
        <v>2050</v>
      </c>
      <c r="ED40" s="35">
        <v>6.5744079362245583E-7</v>
      </c>
    </row>
    <row r="41" spans="1:134" x14ac:dyDescent="0.2">
      <c r="A41" s="36">
        <v>2051</v>
      </c>
      <c r="B41" s="28">
        <v>0</v>
      </c>
      <c r="C41" s="28">
        <v>0</v>
      </c>
      <c r="D41" s="28">
        <v>0.61985965896451467</v>
      </c>
      <c r="E41" s="28">
        <v>0</v>
      </c>
      <c r="F41" s="28">
        <v>0</v>
      </c>
      <c r="G41" s="28">
        <v>0</v>
      </c>
      <c r="H41" s="28">
        <v>0</v>
      </c>
      <c r="I41" s="28">
        <v>0</v>
      </c>
      <c r="J41" s="28">
        <v>0</v>
      </c>
      <c r="K41" s="28">
        <v>0</v>
      </c>
      <c r="L41" s="28">
        <v>0</v>
      </c>
      <c r="M41" s="28">
        <v>0</v>
      </c>
      <c r="N41" s="28">
        <v>0</v>
      </c>
      <c r="O41" s="28">
        <v>0</v>
      </c>
      <c r="P41" s="28">
        <v>0</v>
      </c>
      <c r="Q41" s="28">
        <v>0</v>
      </c>
      <c r="R41" s="28">
        <v>0</v>
      </c>
      <c r="S41" s="28">
        <v>0</v>
      </c>
      <c r="T41" s="28">
        <v>0</v>
      </c>
      <c r="U41" s="28">
        <v>0</v>
      </c>
      <c r="V41" s="28">
        <v>0</v>
      </c>
      <c r="W41" s="28">
        <v>0</v>
      </c>
      <c r="X41" s="28">
        <v>0.11028215112063736</v>
      </c>
      <c r="Y41" s="28">
        <v>0</v>
      </c>
      <c r="Z41" s="28">
        <v>0</v>
      </c>
      <c r="AA41" s="28">
        <v>0</v>
      </c>
      <c r="AB41" s="28">
        <v>0</v>
      </c>
      <c r="AC41" s="28">
        <v>0</v>
      </c>
      <c r="AD41" s="28">
        <v>0</v>
      </c>
      <c r="AE41" s="28">
        <v>0</v>
      </c>
      <c r="AF41" s="28">
        <v>0.730141810085152</v>
      </c>
      <c r="AH41" s="36">
        <v>2051</v>
      </c>
      <c r="AI41" s="29">
        <v>0</v>
      </c>
      <c r="AJ41" s="29">
        <v>0</v>
      </c>
      <c r="AK41" s="29">
        <v>0</v>
      </c>
      <c r="AL41" s="29">
        <v>0</v>
      </c>
      <c r="AM41" s="29">
        <v>0</v>
      </c>
      <c r="AN41" s="29">
        <v>0</v>
      </c>
      <c r="AO41" s="29">
        <v>5.863685517638869E-2</v>
      </c>
      <c r="AP41" s="29">
        <v>0</v>
      </c>
      <c r="AQ41" s="29">
        <v>0</v>
      </c>
      <c r="AR41" s="29">
        <v>0</v>
      </c>
      <c r="AS41" s="28">
        <v>5.863685517638869E-2</v>
      </c>
      <c r="AU41" s="30">
        <v>2051</v>
      </c>
      <c r="AV41" s="31">
        <v>167.80821917808223</v>
      </c>
      <c r="AW41" s="31">
        <v>524.37213860285999</v>
      </c>
      <c r="AX41" s="31">
        <v>28.571392519502492</v>
      </c>
      <c r="AY41" s="31">
        <v>45.248249699555437</v>
      </c>
      <c r="AZ41" s="31">
        <v>0</v>
      </c>
      <c r="BA41" s="31">
        <v>0</v>
      </c>
      <c r="BB41" s="31">
        <v>0</v>
      </c>
      <c r="BC41" s="31">
        <v>0</v>
      </c>
      <c r="BD41" s="31">
        <v>0</v>
      </c>
      <c r="BE41" s="31">
        <v>0</v>
      </c>
      <c r="BF41" s="31">
        <v>766.00000000000023</v>
      </c>
      <c r="BH41" s="30">
        <v>2051</v>
      </c>
      <c r="BI41" s="31">
        <v>980</v>
      </c>
      <c r="BJ41" s="31">
        <v>3955.8480864037047</v>
      </c>
      <c r="BK41" s="31">
        <v>3.9715070265629032E-6</v>
      </c>
      <c r="BL41" s="31">
        <v>0</v>
      </c>
      <c r="BM41" s="31">
        <v>0</v>
      </c>
      <c r="BN41" s="31">
        <v>0</v>
      </c>
      <c r="BO41" s="31">
        <v>0</v>
      </c>
      <c r="BP41" s="31">
        <v>0</v>
      </c>
      <c r="BQ41" s="31">
        <v>0</v>
      </c>
      <c r="BR41" s="31">
        <v>0</v>
      </c>
      <c r="BS41" s="31">
        <v>0</v>
      </c>
      <c r="BT41" s="31">
        <v>0</v>
      </c>
      <c r="BU41" s="31">
        <v>8.284927162094391E-7</v>
      </c>
      <c r="BV41" s="31">
        <v>0</v>
      </c>
      <c r="BW41" s="31">
        <v>0</v>
      </c>
      <c r="BX41" s="31">
        <v>0</v>
      </c>
      <c r="BY41" s="31">
        <v>0</v>
      </c>
      <c r="BZ41" s="31">
        <v>0</v>
      </c>
      <c r="CA41" s="31">
        <v>0</v>
      </c>
      <c r="CB41" s="31">
        <v>0</v>
      </c>
      <c r="CC41" s="32">
        <v>4935.8480912037039</v>
      </c>
      <c r="CD41" s="9">
        <v>4935.8480912037039</v>
      </c>
      <c r="CE41" s="30">
        <v>2051</v>
      </c>
      <c r="CF41" s="31">
        <v>883.39111980000018</v>
      </c>
      <c r="CG41" s="31">
        <v>3719.8817480497228</v>
      </c>
      <c r="CH41" s="31">
        <v>3.6927021090093251E-6</v>
      </c>
      <c r="CI41" s="31">
        <v>0</v>
      </c>
      <c r="CJ41" s="31">
        <v>0</v>
      </c>
      <c r="CK41" s="31">
        <v>0</v>
      </c>
      <c r="CL41" s="31">
        <v>0</v>
      </c>
      <c r="CM41" s="31">
        <v>0</v>
      </c>
      <c r="CN41" s="31">
        <v>0</v>
      </c>
      <c r="CO41" s="31">
        <v>0</v>
      </c>
      <c r="CP41" s="31">
        <v>0</v>
      </c>
      <c r="CQ41" s="31">
        <v>0</v>
      </c>
      <c r="CR41" s="31">
        <v>7.7033145855797812E-7</v>
      </c>
      <c r="CS41" s="31">
        <v>0</v>
      </c>
      <c r="CT41" s="31">
        <v>0</v>
      </c>
      <c r="CU41" s="31">
        <v>0</v>
      </c>
      <c r="CV41" s="31">
        <v>0</v>
      </c>
      <c r="CW41" s="31">
        <v>0</v>
      </c>
      <c r="CX41" s="31">
        <v>0</v>
      </c>
      <c r="CY41" s="31">
        <v>0</v>
      </c>
      <c r="CZ41" s="32">
        <v>4603.2728723127566</v>
      </c>
      <c r="DB41" s="30">
        <v>2051</v>
      </c>
      <c r="DC41" s="31">
        <v>0</v>
      </c>
      <c r="DD41" s="31">
        <v>0</v>
      </c>
      <c r="DE41" s="31">
        <v>4.8515978089214674E-8</v>
      </c>
      <c r="DF41" s="31">
        <v>0</v>
      </c>
      <c r="DG41" s="31">
        <v>0</v>
      </c>
      <c r="DH41" s="31">
        <v>0</v>
      </c>
      <c r="DI41" s="31">
        <v>0</v>
      </c>
      <c r="DJ41" s="31">
        <v>0</v>
      </c>
      <c r="DK41" s="31">
        <v>0</v>
      </c>
      <c r="DL41" s="31">
        <v>0</v>
      </c>
      <c r="DM41" s="31"/>
      <c r="DN41" s="31"/>
      <c r="DO41" s="31">
        <v>1.0120877087174014E-8</v>
      </c>
      <c r="DP41" s="31"/>
      <c r="DQ41" s="31"/>
      <c r="DR41" s="31"/>
      <c r="DS41" s="31"/>
      <c r="DT41" s="31"/>
      <c r="DU41" s="31"/>
      <c r="DV41" s="31">
        <v>0</v>
      </c>
      <c r="DW41" s="33">
        <v>5.863685517638869E-8</v>
      </c>
      <c r="DZ41" s="34">
        <v>0.730141810085152</v>
      </c>
      <c r="EA41" s="6">
        <v>5.863685517638869E-2</v>
      </c>
      <c r="EB41" s="6">
        <v>0.67150495490876327</v>
      </c>
      <c r="EC41" s="3">
        <v>2051</v>
      </c>
      <c r="ED41" s="35">
        <v>6.7150495490876325E-7</v>
      </c>
    </row>
    <row r="42" spans="1:134" x14ac:dyDescent="0.2">
      <c r="A42" s="36">
        <v>2052</v>
      </c>
      <c r="B42" s="28">
        <v>0</v>
      </c>
      <c r="C42" s="28">
        <v>0</v>
      </c>
      <c r="D42" s="28">
        <v>3945824.6143702362</v>
      </c>
      <c r="E42" s="28">
        <v>0</v>
      </c>
      <c r="F42" s="28">
        <v>0</v>
      </c>
      <c r="G42" s="28">
        <v>0</v>
      </c>
      <c r="H42" s="28">
        <v>0</v>
      </c>
      <c r="I42" s="28">
        <v>0</v>
      </c>
      <c r="J42" s="28">
        <v>0</v>
      </c>
      <c r="K42" s="28">
        <v>0</v>
      </c>
      <c r="L42" s="28">
        <v>0</v>
      </c>
      <c r="M42" s="28">
        <v>0</v>
      </c>
      <c r="N42" s="28">
        <v>0</v>
      </c>
      <c r="O42" s="28">
        <v>0</v>
      </c>
      <c r="P42" s="28">
        <v>0</v>
      </c>
      <c r="Q42" s="28">
        <v>0</v>
      </c>
      <c r="R42" s="28">
        <v>0</v>
      </c>
      <c r="S42" s="28">
        <v>0</v>
      </c>
      <c r="T42" s="28">
        <v>0</v>
      </c>
      <c r="U42" s="28">
        <v>0</v>
      </c>
      <c r="V42" s="28">
        <v>0</v>
      </c>
      <c r="W42" s="28">
        <v>0</v>
      </c>
      <c r="X42" s="28">
        <v>6.180990490884479E-2</v>
      </c>
      <c r="Y42" s="28">
        <v>0</v>
      </c>
      <c r="Z42" s="28">
        <v>0</v>
      </c>
      <c r="AA42" s="28">
        <v>0</v>
      </c>
      <c r="AB42" s="28">
        <v>0</v>
      </c>
      <c r="AC42" s="28">
        <v>0</v>
      </c>
      <c r="AD42" s="28">
        <v>0</v>
      </c>
      <c r="AE42" s="28">
        <v>0</v>
      </c>
      <c r="AF42" s="28">
        <v>3945824.676180141</v>
      </c>
      <c r="AH42" s="36">
        <v>2052</v>
      </c>
      <c r="AI42" s="29">
        <v>0</v>
      </c>
      <c r="AJ42" s="29">
        <v>0</v>
      </c>
      <c r="AK42" s="29">
        <v>0</v>
      </c>
      <c r="AL42" s="29">
        <v>0</v>
      </c>
      <c r="AM42" s="29">
        <v>0</v>
      </c>
      <c r="AN42" s="29">
        <v>0</v>
      </c>
      <c r="AO42" s="29">
        <v>337295.20396829426</v>
      </c>
      <c r="AP42" s="29">
        <v>0</v>
      </c>
      <c r="AQ42" s="29">
        <v>0</v>
      </c>
      <c r="AR42" s="29">
        <v>0</v>
      </c>
      <c r="AS42" s="28">
        <v>337295.20396829426</v>
      </c>
      <c r="AU42" s="30">
        <v>2052</v>
      </c>
      <c r="AV42" s="31">
        <v>125.85616438356168</v>
      </c>
      <c r="AW42" s="31">
        <v>554.69879707340465</v>
      </c>
      <c r="AX42" s="31">
        <v>42.051031409740986</v>
      </c>
      <c r="AY42" s="31">
        <v>43.394007133292718</v>
      </c>
      <c r="AZ42" s="31">
        <v>0</v>
      </c>
      <c r="BA42" s="31">
        <v>0</v>
      </c>
      <c r="BB42" s="31">
        <v>0</v>
      </c>
      <c r="BC42" s="31">
        <v>0</v>
      </c>
      <c r="BD42" s="31">
        <v>0</v>
      </c>
      <c r="BE42" s="31">
        <v>0</v>
      </c>
      <c r="BF42" s="31">
        <v>766</v>
      </c>
      <c r="BH42" s="30">
        <v>2052</v>
      </c>
      <c r="BI42" s="31">
        <v>732.98630136986299</v>
      </c>
      <c r="BJ42" s="31">
        <v>4175.5242558333657</v>
      </c>
      <c r="BK42" s="31">
        <v>27.337533540202088</v>
      </c>
      <c r="BL42" s="31">
        <v>0</v>
      </c>
      <c r="BM42" s="31">
        <v>0</v>
      </c>
      <c r="BN42" s="31">
        <v>0</v>
      </c>
      <c r="BO42" s="31">
        <v>0</v>
      </c>
      <c r="BP42" s="31">
        <v>0</v>
      </c>
      <c r="BQ42" s="31">
        <v>0</v>
      </c>
      <c r="BR42" s="31">
        <v>0</v>
      </c>
      <c r="BS42" s="31">
        <v>0</v>
      </c>
      <c r="BT42" s="31">
        <v>0</v>
      </c>
      <c r="BU42" s="31">
        <v>4.6027372491153073E-7</v>
      </c>
      <c r="BV42" s="31">
        <v>0</v>
      </c>
      <c r="BW42" s="31">
        <v>0</v>
      </c>
      <c r="BX42" s="31">
        <v>0</v>
      </c>
      <c r="BY42" s="31">
        <v>0</v>
      </c>
      <c r="BZ42" s="31">
        <v>0</v>
      </c>
      <c r="CA42" s="31">
        <v>0</v>
      </c>
      <c r="CB42" s="31">
        <v>0</v>
      </c>
      <c r="CC42" s="32">
        <v>4935.8480912037048</v>
      </c>
      <c r="CD42" s="9">
        <v>4935.8480912037048</v>
      </c>
      <c r="CE42" s="30">
        <v>2052</v>
      </c>
      <c r="CF42" s="31">
        <v>660.72815261753431</v>
      </c>
      <c r="CG42" s="31">
        <v>3926.4542339729046</v>
      </c>
      <c r="CH42" s="31">
        <v>25.418403413069854</v>
      </c>
      <c r="CI42" s="31">
        <v>0</v>
      </c>
      <c r="CJ42" s="31">
        <v>0</v>
      </c>
      <c r="CK42" s="31">
        <v>0</v>
      </c>
      <c r="CL42" s="31">
        <v>0</v>
      </c>
      <c r="CM42" s="31">
        <v>0</v>
      </c>
      <c r="CN42" s="31">
        <v>0</v>
      </c>
      <c r="CO42" s="31">
        <v>0</v>
      </c>
      <c r="CP42" s="31">
        <v>0</v>
      </c>
      <c r="CQ42" s="31">
        <v>0</v>
      </c>
      <c r="CR42" s="31">
        <v>4.2796191554855033E-7</v>
      </c>
      <c r="CS42" s="31">
        <v>0</v>
      </c>
      <c r="CT42" s="31">
        <v>0</v>
      </c>
      <c r="CU42" s="31">
        <v>0</v>
      </c>
      <c r="CV42" s="31">
        <v>0</v>
      </c>
      <c r="CW42" s="31">
        <v>0</v>
      </c>
      <c r="CX42" s="31">
        <v>0</v>
      </c>
      <c r="CY42" s="31">
        <v>0</v>
      </c>
      <c r="CZ42" s="32">
        <v>4612.6007904314702</v>
      </c>
      <c r="DB42" s="30">
        <v>2052</v>
      </c>
      <c r="DC42" s="31">
        <v>0</v>
      </c>
      <c r="DD42" s="31">
        <v>0</v>
      </c>
      <c r="DE42" s="31">
        <v>0.33729519828935772</v>
      </c>
      <c r="DF42" s="31">
        <v>0</v>
      </c>
      <c r="DG42" s="31">
        <v>0</v>
      </c>
      <c r="DH42" s="31">
        <v>0</v>
      </c>
      <c r="DI42" s="31">
        <v>0</v>
      </c>
      <c r="DJ42" s="31">
        <v>0</v>
      </c>
      <c r="DK42" s="31">
        <v>0</v>
      </c>
      <c r="DL42" s="31">
        <v>0</v>
      </c>
      <c r="DM42" s="31"/>
      <c r="DN42" s="31"/>
      <c r="DO42" s="31">
        <v>5.6789365098760985E-9</v>
      </c>
      <c r="DP42" s="31"/>
      <c r="DQ42" s="31"/>
      <c r="DR42" s="31"/>
      <c r="DS42" s="31"/>
      <c r="DT42" s="31"/>
      <c r="DU42" s="31"/>
      <c r="DV42" s="31">
        <v>0</v>
      </c>
      <c r="DW42" s="33">
        <v>0.33729520396829421</v>
      </c>
      <c r="DZ42" s="34">
        <v>3945824.676180141</v>
      </c>
      <c r="EA42" s="6">
        <v>337295.20396829426</v>
      </c>
      <c r="EB42" s="6">
        <v>3608529.4722118466</v>
      </c>
      <c r="EC42" s="3">
        <v>2052</v>
      </c>
      <c r="ED42" s="35">
        <v>3.6085294722118468</v>
      </c>
    </row>
    <row r="43" spans="1:134" x14ac:dyDescent="0.2">
      <c r="A43" s="36">
        <v>2053</v>
      </c>
      <c r="B43" s="28">
        <v>0</v>
      </c>
      <c r="C43" s="28">
        <v>0</v>
      </c>
      <c r="D43" s="28">
        <v>14853715.030048206</v>
      </c>
      <c r="E43" s="28">
        <v>10466427.200885123</v>
      </c>
      <c r="F43" s="28">
        <v>0</v>
      </c>
      <c r="G43" s="28">
        <v>0</v>
      </c>
      <c r="H43" s="28">
        <v>0</v>
      </c>
      <c r="I43" s="28">
        <v>0</v>
      </c>
      <c r="J43" s="28">
        <v>0</v>
      </c>
      <c r="K43" s="28">
        <v>0</v>
      </c>
      <c r="L43" s="28">
        <v>0</v>
      </c>
      <c r="M43" s="28">
        <v>0</v>
      </c>
      <c r="N43" s="28">
        <v>0</v>
      </c>
      <c r="O43" s="28">
        <v>0</v>
      </c>
      <c r="P43" s="28">
        <v>0</v>
      </c>
      <c r="Q43" s="28">
        <v>0</v>
      </c>
      <c r="R43" s="28">
        <v>0</v>
      </c>
      <c r="S43" s="28">
        <v>0</v>
      </c>
      <c r="T43" s="28">
        <v>0</v>
      </c>
      <c r="U43" s="28">
        <v>0</v>
      </c>
      <c r="V43" s="28">
        <v>0</v>
      </c>
      <c r="W43" s="28">
        <v>0</v>
      </c>
      <c r="X43" s="28">
        <v>0</v>
      </c>
      <c r="Y43" s="28">
        <v>0</v>
      </c>
      <c r="Z43" s="28">
        <v>0</v>
      </c>
      <c r="AA43" s="28">
        <v>6.2556417473605956E-9</v>
      </c>
      <c r="AB43" s="28">
        <v>0</v>
      </c>
      <c r="AC43" s="28">
        <v>0</v>
      </c>
      <c r="AD43" s="28">
        <v>0</v>
      </c>
      <c r="AE43" s="28">
        <v>0</v>
      </c>
      <c r="AF43" s="28">
        <v>25320142.230933338</v>
      </c>
      <c r="AH43" s="36">
        <v>2053</v>
      </c>
      <c r="AI43" s="29">
        <v>0</v>
      </c>
      <c r="AJ43" s="29">
        <v>0</v>
      </c>
      <c r="AK43" s="29">
        <v>0</v>
      </c>
      <c r="AL43" s="29">
        <v>537415.63853494567</v>
      </c>
      <c r="AM43" s="29">
        <v>336953.23289442656</v>
      </c>
      <c r="AN43" s="29">
        <v>0</v>
      </c>
      <c r="AO43" s="29">
        <v>1106867.2218015967</v>
      </c>
      <c r="AP43" s="29">
        <v>31479.589757235386</v>
      </c>
      <c r="AQ43" s="29">
        <v>0</v>
      </c>
      <c r="AR43" s="29">
        <v>0</v>
      </c>
      <c r="AS43" s="28">
        <v>2012715.6829882043</v>
      </c>
      <c r="AU43" s="30">
        <v>2053</v>
      </c>
      <c r="AV43" s="31">
        <v>0</v>
      </c>
      <c r="AW43" s="31">
        <v>613.1782313075272</v>
      </c>
      <c r="AX43" s="31">
        <v>41.339628908959931</v>
      </c>
      <c r="AY43" s="31">
        <v>105.9000424104197</v>
      </c>
      <c r="AZ43" s="31">
        <v>0</v>
      </c>
      <c r="BA43" s="31">
        <v>0</v>
      </c>
      <c r="BB43" s="31">
        <v>0</v>
      </c>
      <c r="BC43" s="31">
        <v>0</v>
      </c>
      <c r="BD43" s="31">
        <v>0</v>
      </c>
      <c r="BE43" s="31">
        <v>0</v>
      </c>
      <c r="BF43" s="31">
        <v>760.41790262690688</v>
      </c>
      <c r="BH43" s="30">
        <v>2053</v>
      </c>
      <c r="BI43" s="31">
        <v>0</v>
      </c>
      <c r="BJ43" s="31">
        <v>4776.5496564417426</v>
      </c>
      <c r="BK43" s="31">
        <v>88.82256758188106</v>
      </c>
      <c r="BL43" s="31">
        <v>70.475867180080002</v>
      </c>
      <c r="BM43" s="31">
        <v>0</v>
      </c>
      <c r="BN43" s="31">
        <v>0</v>
      </c>
      <c r="BO43" s="31">
        <v>0</v>
      </c>
      <c r="BP43" s="31">
        <v>0</v>
      </c>
      <c r="BQ43" s="31">
        <v>0</v>
      </c>
      <c r="BR43" s="31">
        <v>0</v>
      </c>
      <c r="BS43" s="31">
        <v>0</v>
      </c>
      <c r="BT43" s="31">
        <v>0</v>
      </c>
      <c r="BU43" s="31">
        <v>0</v>
      </c>
      <c r="BV43" s="31">
        <v>0</v>
      </c>
      <c r="BW43" s="31">
        <v>0</v>
      </c>
      <c r="BX43" s="31">
        <v>5.6843418860808015E-14</v>
      </c>
      <c r="BY43" s="31">
        <v>0</v>
      </c>
      <c r="BZ43" s="31">
        <v>0</v>
      </c>
      <c r="CA43" s="31">
        <v>0</v>
      </c>
      <c r="CB43" s="31">
        <v>0</v>
      </c>
      <c r="CC43" s="32">
        <v>4935.8480912037039</v>
      </c>
      <c r="CD43" s="9">
        <v>4935.8480912037039</v>
      </c>
      <c r="CE43" s="30">
        <v>2053</v>
      </c>
      <c r="CF43" s="31">
        <v>0</v>
      </c>
      <c r="CG43" s="31">
        <v>4491.6284694349933</v>
      </c>
      <c r="CH43" s="31">
        <v>82.587108733153968</v>
      </c>
      <c r="CI43" s="31">
        <v>59.835434231644683</v>
      </c>
      <c r="CJ43" s="31">
        <v>0</v>
      </c>
      <c r="CK43" s="31">
        <v>0</v>
      </c>
      <c r="CL43" s="31">
        <v>0</v>
      </c>
      <c r="CM43" s="31">
        <v>0</v>
      </c>
      <c r="CN43" s="31">
        <v>0</v>
      </c>
      <c r="CO43" s="31">
        <v>0</v>
      </c>
      <c r="CP43" s="31">
        <v>0</v>
      </c>
      <c r="CQ43" s="31">
        <v>0</v>
      </c>
      <c r="CR43" s="31">
        <v>0</v>
      </c>
      <c r="CS43" s="31">
        <v>0</v>
      </c>
      <c r="CT43" s="31">
        <v>0</v>
      </c>
      <c r="CU43" s="31">
        <v>5.6843418860808015E-14</v>
      </c>
      <c r="CV43" s="31">
        <v>0</v>
      </c>
      <c r="CW43" s="31">
        <v>0</v>
      </c>
      <c r="CX43" s="31">
        <v>0</v>
      </c>
      <c r="CY43" s="31">
        <v>0</v>
      </c>
      <c r="CZ43" s="32">
        <v>4634.0510123997919</v>
      </c>
      <c r="DB43" s="30">
        <v>2053</v>
      </c>
      <c r="DC43" s="31">
        <v>0</v>
      </c>
      <c r="DD43" s="31">
        <v>0</v>
      </c>
      <c r="DE43" s="31">
        <v>1.1068672218015967</v>
      </c>
      <c r="DF43" s="31">
        <v>0.90584846118660756</v>
      </c>
      <c r="DG43" s="31">
        <v>0</v>
      </c>
      <c r="DH43" s="31">
        <v>0</v>
      </c>
      <c r="DI43" s="31">
        <v>0</v>
      </c>
      <c r="DJ43" s="31">
        <v>0</v>
      </c>
      <c r="DK43" s="31">
        <v>0</v>
      </c>
      <c r="DL43" s="31">
        <v>0</v>
      </c>
      <c r="DM43" s="31"/>
      <c r="DN43" s="31"/>
      <c r="DO43" s="31">
        <v>0</v>
      </c>
      <c r="DP43" s="31"/>
      <c r="DQ43" s="31"/>
      <c r="DR43" s="31"/>
      <c r="DS43" s="31"/>
      <c r="DT43" s="31"/>
      <c r="DU43" s="31"/>
      <c r="DV43" s="31">
        <v>0</v>
      </c>
      <c r="DW43" s="33">
        <v>2.0127156829882042</v>
      </c>
      <c r="DZ43" s="34">
        <v>25320142.230933338</v>
      </c>
      <c r="EA43" s="6">
        <v>2012715.6829882043</v>
      </c>
      <c r="EB43" s="6">
        <v>23307426.547945134</v>
      </c>
      <c r="EC43" s="3">
        <v>2053</v>
      </c>
      <c r="ED43" s="35">
        <v>23.307426547945134</v>
      </c>
    </row>
    <row r="44" spans="1:134" x14ac:dyDescent="0.2">
      <c r="A44" s="36">
        <v>2054</v>
      </c>
      <c r="B44" s="28">
        <v>0</v>
      </c>
      <c r="C44" s="28">
        <v>0</v>
      </c>
      <c r="D44" s="28">
        <v>14343913.490812939</v>
      </c>
      <c r="E44" s="28">
        <v>9547962.9920065366</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6.3879650793917929E-9</v>
      </c>
      <c r="AB44" s="28">
        <v>0</v>
      </c>
      <c r="AC44" s="28">
        <v>0</v>
      </c>
      <c r="AD44" s="28">
        <v>0</v>
      </c>
      <c r="AE44" s="28">
        <v>0</v>
      </c>
      <c r="AF44" s="28">
        <v>23891876.482819483</v>
      </c>
      <c r="AH44" s="36">
        <v>2054</v>
      </c>
      <c r="AI44" s="29">
        <v>0</v>
      </c>
      <c r="AJ44" s="29">
        <v>0</v>
      </c>
      <c r="AK44" s="29">
        <v>0</v>
      </c>
      <c r="AL44" s="29">
        <v>486162.54564451717</v>
      </c>
      <c r="AM44" s="29">
        <v>304818.15139149921</v>
      </c>
      <c r="AN44" s="29">
        <v>0</v>
      </c>
      <c r="AO44" s="29">
        <v>1049905.8002489146</v>
      </c>
      <c r="AP44" s="29">
        <v>28477.395138599899</v>
      </c>
      <c r="AQ44" s="29">
        <v>0</v>
      </c>
      <c r="AR44" s="29">
        <v>0</v>
      </c>
      <c r="AS44" s="28">
        <v>1869363.892423531</v>
      </c>
      <c r="AU44" s="30">
        <v>2054</v>
      </c>
      <c r="AV44" s="31">
        <v>0</v>
      </c>
      <c r="AW44" s="31">
        <v>615.73227614201926</v>
      </c>
      <c r="AX44" s="31">
        <v>40.623939050862795</v>
      </c>
      <c r="AY44" s="31">
        <v>104.39418698441234</v>
      </c>
      <c r="AZ44" s="31">
        <v>0</v>
      </c>
      <c r="BA44" s="31">
        <v>0</v>
      </c>
      <c r="BB44" s="31">
        <v>0</v>
      </c>
      <c r="BC44" s="31">
        <v>0</v>
      </c>
      <c r="BD44" s="31">
        <v>0</v>
      </c>
      <c r="BE44" s="31">
        <v>0</v>
      </c>
      <c r="BF44" s="31">
        <v>760.7504021772944</v>
      </c>
      <c r="BH44" s="30">
        <v>2054</v>
      </c>
      <c r="BI44" s="31">
        <v>0</v>
      </c>
      <c r="BJ44" s="31">
        <v>4789.3072894657707</v>
      </c>
      <c r="BK44" s="31">
        <v>83.417420798532945</v>
      </c>
      <c r="BL44" s="31">
        <v>63.123380939399965</v>
      </c>
      <c r="BM44" s="31">
        <v>0</v>
      </c>
      <c r="BN44" s="31">
        <v>0</v>
      </c>
      <c r="BO44" s="31">
        <v>0</v>
      </c>
      <c r="BP44" s="31">
        <v>0</v>
      </c>
      <c r="BQ44" s="31">
        <v>0</v>
      </c>
      <c r="BR44" s="31">
        <v>0</v>
      </c>
      <c r="BS44" s="31">
        <v>0</v>
      </c>
      <c r="BT44" s="31">
        <v>0</v>
      </c>
      <c r="BU44" s="31">
        <v>0</v>
      </c>
      <c r="BV44" s="31">
        <v>0</v>
      </c>
      <c r="BW44" s="31">
        <v>0</v>
      </c>
      <c r="BX44" s="31">
        <v>5.6843418860808015E-14</v>
      </c>
      <c r="BY44" s="31">
        <v>0</v>
      </c>
      <c r="BZ44" s="31">
        <v>0</v>
      </c>
      <c r="CA44" s="31">
        <v>0</v>
      </c>
      <c r="CB44" s="31">
        <v>0</v>
      </c>
      <c r="CC44" s="32">
        <v>4935.8480912037039</v>
      </c>
      <c r="CD44" s="9">
        <v>4935.8480912037039</v>
      </c>
      <c r="CE44" s="30">
        <v>2054</v>
      </c>
      <c r="CF44" s="31">
        <v>0</v>
      </c>
      <c r="CG44" s="31">
        <v>4503.6251096491378</v>
      </c>
      <c r="CH44" s="31">
        <v>77.561410228058179</v>
      </c>
      <c r="CI44" s="31">
        <v>53.593024957429591</v>
      </c>
      <c r="CJ44" s="31">
        <v>0</v>
      </c>
      <c r="CK44" s="31">
        <v>0</v>
      </c>
      <c r="CL44" s="31">
        <v>0</v>
      </c>
      <c r="CM44" s="31">
        <v>0</v>
      </c>
      <c r="CN44" s="31">
        <v>0</v>
      </c>
      <c r="CO44" s="31">
        <v>0</v>
      </c>
      <c r="CP44" s="31">
        <v>0</v>
      </c>
      <c r="CQ44" s="31">
        <v>0</v>
      </c>
      <c r="CR44" s="31">
        <v>0</v>
      </c>
      <c r="CS44" s="31">
        <v>0</v>
      </c>
      <c r="CT44" s="31">
        <v>0</v>
      </c>
      <c r="CU44" s="31">
        <v>5.6843418860808015E-14</v>
      </c>
      <c r="CV44" s="31">
        <v>0</v>
      </c>
      <c r="CW44" s="31">
        <v>0</v>
      </c>
      <c r="CX44" s="31">
        <v>0</v>
      </c>
      <c r="CY44" s="31">
        <v>0</v>
      </c>
      <c r="CZ44" s="32">
        <v>4634.7795448346251</v>
      </c>
      <c r="DB44" s="30">
        <v>2054</v>
      </c>
      <c r="DC44" s="31">
        <v>0</v>
      </c>
      <c r="DD44" s="31">
        <v>0</v>
      </c>
      <c r="DE44" s="31">
        <v>1.0499058002489146</v>
      </c>
      <c r="DF44" s="31">
        <v>0.8194580921746164</v>
      </c>
      <c r="DG44" s="31">
        <v>0</v>
      </c>
      <c r="DH44" s="31">
        <v>0</v>
      </c>
      <c r="DI44" s="31">
        <v>0</v>
      </c>
      <c r="DJ44" s="31">
        <v>0</v>
      </c>
      <c r="DK44" s="31">
        <v>0</v>
      </c>
      <c r="DL44" s="31">
        <v>0</v>
      </c>
      <c r="DM44" s="31"/>
      <c r="DN44" s="31"/>
      <c r="DO44" s="31">
        <v>0</v>
      </c>
      <c r="DP44" s="31"/>
      <c r="DQ44" s="31"/>
      <c r="DR44" s="31"/>
      <c r="DS44" s="31"/>
      <c r="DT44" s="31"/>
      <c r="DU44" s="31"/>
      <c r="DV44" s="31">
        <v>0</v>
      </c>
      <c r="DW44" s="33">
        <v>1.869363892423531</v>
      </c>
      <c r="DZ44" s="34">
        <v>23891876.482819483</v>
      </c>
      <c r="EA44" s="6">
        <v>1869363.892423531</v>
      </c>
      <c r="EB44" s="6">
        <v>22022512.59039595</v>
      </c>
      <c r="EC44" s="3">
        <v>2054</v>
      </c>
      <c r="ED44" s="35">
        <v>22.022512590395952</v>
      </c>
    </row>
    <row r="45" spans="1:134" x14ac:dyDescent="0.2">
      <c r="A45" s="36">
        <v>2055</v>
      </c>
      <c r="B45" s="28">
        <v>0</v>
      </c>
      <c r="C45" s="28">
        <v>0</v>
      </c>
      <c r="D45" s="28">
        <v>13838945.948276833</v>
      </c>
      <c r="E45" s="28">
        <v>8715989.1443035919</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6.5230069830344558E-9</v>
      </c>
      <c r="AB45" s="28">
        <v>0</v>
      </c>
      <c r="AC45" s="28">
        <v>0</v>
      </c>
      <c r="AD45" s="28">
        <v>0</v>
      </c>
      <c r="AE45" s="28">
        <v>0</v>
      </c>
      <c r="AF45" s="28">
        <v>22554935.09258043</v>
      </c>
      <c r="AH45" s="36">
        <v>2055</v>
      </c>
      <c r="AI45" s="29">
        <v>0</v>
      </c>
      <c r="AJ45" s="29">
        <v>0</v>
      </c>
      <c r="AK45" s="29">
        <v>0</v>
      </c>
      <c r="AL45" s="29">
        <v>443609.78608667012</v>
      </c>
      <c r="AM45" s="29">
        <v>278138.07572290959</v>
      </c>
      <c r="AN45" s="29">
        <v>0</v>
      </c>
      <c r="AO45" s="29">
        <v>989658.02755255764</v>
      </c>
      <c r="AP45" s="29">
        <v>25984.830133288473</v>
      </c>
      <c r="AQ45" s="29">
        <v>0</v>
      </c>
      <c r="AR45" s="29">
        <v>0</v>
      </c>
      <c r="AS45" s="28">
        <v>1737390.7194954257</v>
      </c>
      <c r="AU45" s="30">
        <v>2055</v>
      </c>
      <c r="AV45" s="31">
        <v>0</v>
      </c>
      <c r="AW45" s="31">
        <v>618.29723467222937</v>
      </c>
      <c r="AX45" s="31">
        <v>39.903869354352473</v>
      </c>
      <c r="AY45" s="31">
        <v>102.8839517199918</v>
      </c>
      <c r="AZ45" s="31">
        <v>0</v>
      </c>
      <c r="BA45" s="31">
        <v>0</v>
      </c>
      <c r="BB45" s="31">
        <v>0</v>
      </c>
      <c r="BC45" s="31">
        <v>0</v>
      </c>
      <c r="BD45" s="31">
        <v>0</v>
      </c>
      <c r="BE45" s="31">
        <v>0</v>
      </c>
      <c r="BF45" s="31">
        <v>761.08505574657363</v>
      </c>
      <c r="BH45" s="30">
        <v>2055</v>
      </c>
      <c r="BI45" s="31">
        <v>0</v>
      </c>
      <c r="BJ45" s="31">
        <v>4800.9679677013219</v>
      </c>
      <c r="BK45" s="31">
        <v>77.85207648626735</v>
      </c>
      <c r="BL45" s="31">
        <v>57.028047016115067</v>
      </c>
      <c r="BM45" s="31">
        <v>0</v>
      </c>
      <c r="BN45" s="31">
        <v>0</v>
      </c>
      <c r="BO45" s="31">
        <v>0</v>
      </c>
      <c r="BP45" s="31">
        <v>0</v>
      </c>
      <c r="BQ45" s="31">
        <v>0</v>
      </c>
      <c r="BR45" s="31">
        <v>0</v>
      </c>
      <c r="BS45" s="31">
        <v>0</v>
      </c>
      <c r="BT45" s="31">
        <v>0</v>
      </c>
      <c r="BU45" s="31">
        <v>0</v>
      </c>
      <c r="BV45" s="31">
        <v>0</v>
      </c>
      <c r="BW45" s="31">
        <v>0</v>
      </c>
      <c r="BX45" s="31">
        <v>5.6843418860808015E-14</v>
      </c>
      <c r="BY45" s="31">
        <v>0</v>
      </c>
      <c r="BZ45" s="31">
        <v>0</v>
      </c>
      <c r="CA45" s="31">
        <v>0</v>
      </c>
      <c r="CB45" s="31">
        <v>0</v>
      </c>
      <c r="CC45" s="32">
        <v>4935.8480912037039</v>
      </c>
      <c r="CD45" s="9">
        <v>4935.8480912037039</v>
      </c>
      <c r="CE45" s="30">
        <v>2055</v>
      </c>
      <c r="CF45" s="31">
        <v>0</v>
      </c>
      <c r="CG45" s="31">
        <v>4514.5902284279373</v>
      </c>
      <c r="CH45" s="31">
        <v>72.386760267271882</v>
      </c>
      <c r="CI45" s="31">
        <v>48.417963384157972</v>
      </c>
      <c r="CJ45" s="31">
        <v>0</v>
      </c>
      <c r="CK45" s="31">
        <v>0</v>
      </c>
      <c r="CL45" s="31">
        <v>0</v>
      </c>
      <c r="CM45" s="31">
        <v>0</v>
      </c>
      <c r="CN45" s="31">
        <v>0</v>
      </c>
      <c r="CO45" s="31">
        <v>0</v>
      </c>
      <c r="CP45" s="31">
        <v>0</v>
      </c>
      <c r="CQ45" s="31">
        <v>0</v>
      </c>
      <c r="CR45" s="31">
        <v>0</v>
      </c>
      <c r="CS45" s="31">
        <v>0</v>
      </c>
      <c r="CT45" s="31">
        <v>0</v>
      </c>
      <c r="CU45" s="31">
        <v>5.6843418860808015E-14</v>
      </c>
      <c r="CV45" s="31">
        <v>0</v>
      </c>
      <c r="CW45" s="31">
        <v>0</v>
      </c>
      <c r="CX45" s="31">
        <v>0</v>
      </c>
      <c r="CY45" s="31">
        <v>0</v>
      </c>
      <c r="CZ45" s="32">
        <v>4635.3949520793667</v>
      </c>
      <c r="DB45" s="30">
        <v>2055</v>
      </c>
      <c r="DC45" s="31">
        <v>0</v>
      </c>
      <c r="DD45" s="31">
        <v>0</v>
      </c>
      <c r="DE45" s="31">
        <v>0.98965802755255761</v>
      </c>
      <c r="DF45" s="31">
        <v>0.74773269194286818</v>
      </c>
      <c r="DG45" s="31">
        <v>0</v>
      </c>
      <c r="DH45" s="31">
        <v>0</v>
      </c>
      <c r="DI45" s="31">
        <v>0</v>
      </c>
      <c r="DJ45" s="31">
        <v>0</v>
      </c>
      <c r="DK45" s="31">
        <v>0</v>
      </c>
      <c r="DL45" s="31">
        <v>0</v>
      </c>
      <c r="DM45" s="31"/>
      <c r="DN45" s="31"/>
      <c r="DO45" s="31">
        <v>0</v>
      </c>
      <c r="DP45" s="31"/>
      <c r="DQ45" s="31"/>
      <c r="DR45" s="31"/>
      <c r="DS45" s="31"/>
      <c r="DT45" s="31"/>
      <c r="DU45" s="31"/>
      <c r="DV45" s="31">
        <v>0</v>
      </c>
      <c r="DW45" s="33">
        <v>1.7373907194954259</v>
      </c>
      <c r="DZ45" s="34">
        <v>22554935.09258043</v>
      </c>
      <c r="EA45" s="6">
        <v>1737390.7194954257</v>
      </c>
      <c r="EB45" s="6">
        <v>20817544.373085003</v>
      </c>
      <c r="EC45" s="3">
        <v>2055</v>
      </c>
      <c r="ED45" s="35">
        <v>20.817544373085003</v>
      </c>
    </row>
    <row r="46" spans="1:134" x14ac:dyDescent="0.2">
      <c r="A46" s="36">
        <v>2056</v>
      </c>
      <c r="B46" s="28">
        <v>0</v>
      </c>
      <c r="C46" s="28">
        <v>0</v>
      </c>
      <c r="D46" s="28">
        <v>13584428.031785101</v>
      </c>
      <c r="E46" s="28">
        <v>7792690.5251258928</v>
      </c>
      <c r="F46" s="28">
        <v>0</v>
      </c>
      <c r="G46" s="28">
        <v>0</v>
      </c>
      <c r="H46" s="28">
        <v>0</v>
      </c>
      <c r="I46" s="28">
        <v>0</v>
      </c>
      <c r="J46" s="28">
        <v>0</v>
      </c>
      <c r="K46" s="28">
        <v>0</v>
      </c>
      <c r="L46" s="28">
        <v>0</v>
      </c>
      <c r="M46" s="28">
        <v>0</v>
      </c>
      <c r="N46" s="28">
        <v>0</v>
      </c>
      <c r="O46" s="28">
        <v>0</v>
      </c>
      <c r="P46" s="28">
        <v>0</v>
      </c>
      <c r="Q46" s="28">
        <v>0</v>
      </c>
      <c r="R46" s="28">
        <v>0</v>
      </c>
      <c r="S46" s="28">
        <v>0</v>
      </c>
      <c r="T46" s="28">
        <v>0</v>
      </c>
      <c r="U46" s="28">
        <v>0</v>
      </c>
      <c r="V46" s="28">
        <v>0</v>
      </c>
      <c r="W46" s="28">
        <v>0</v>
      </c>
      <c r="X46" s="28">
        <v>0</v>
      </c>
      <c r="Y46" s="28">
        <v>0</v>
      </c>
      <c r="Z46" s="28">
        <v>0</v>
      </c>
      <c r="AA46" s="28">
        <v>6.6608225507705201E-9</v>
      </c>
      <c r="AB46" s="28">
        <v>0</v>
      </c>
      <c r="AC46" s="28">
        <v>0</v>
      </c>
      <c r="AD46" s="28">
        <v>0</v>
      </c>
      <c r="AE46" s="28">
        <v>0</v>
      </c>
      <c r="AF46" s="28">
        <v>21377118.556910999</v>
      </c>
      <c r="AH46" s="36">
        <v>2056</v>
      </c>
      <c r="AI46" s="29">
        <v>0</v>
      </c>
      <c r="AJ46" s="29">
        <v>0</v>
      </c>
      <c r="AK46" s="29">
        <v>0</v>
      </c>
      <c r="AL46" s="29">
        <v>391649.09844036575</v>
      </c>
      <c r="AM46" s="29">
        <v>245559.34069843331</v>
      </c>
      <c r="AN46" s="29">
        <v>0</v>
      </c>
      <c r="AO46" s="29">
        <v>960445.81372418208</v>
      </c>
      <c r="AP46" s="29">
        <v>22941.187534668512</v>
      </c>
      <c r="AQ46" s="29">
        <v>0</v>
      </c>
      <c r="AR46" s="29">
        <v>0</v>
      </c>
      <c r="AS46" s="28">
        <v>1620595.4403976495</v>
      </c>
      <c r="AU46" s="30">
        <v>2056</v>
      </c>
      <c r="AV46" s="31">
        <v>0</v>
      </c>
      <c r="AW46" s="31">
        <v>620.88364073503317</v>
      </c>
      <c r="AX46" s="31">
        <v>39.1728062969364</v>
      </c>
      <c r="AY46" s="31">
        <v>101.36670871411026</v>
      </c>
      <c r="AZ46" s="31">
        <v>0</v>
      </c>
      <c r="BA46" s="31">
        <v>0</v>
      </c>
      <c r="BB46" s="31">
        <v>0</v>
      </c>
      <c r="BC46" s="31">
        <v>0</v>
      </c>
      <c r="BD46" s="31">
        <v>0</v>
      </c>
      <c r="BE46" s="31">
        <v>0</v>
      </c>
      <c r="BF46" s="31">
        <v>761.42315574607983</v>
      </c>
      <c r="BH46" s="30">
        <v>2056</v>
      </c>
      <c r="BI46" s="31">
        <v>0</v>
      </c>
      <c r="BJ46" s="31">
        <v>4811.1923046134698</v>
      </c>
      <c r="BK46" s="31">
        <v>74.806018966230127</v>
      </c>
      <c r="BL46" s="31">
        <v>49.849767624004187</v>
      </c>
      <c r="BM46" s="31">
        <v>0</v>
      </c>
      <c r="BN46" s="31">
        <v>0</v>
      </c>
      <c r="BO46" s="31">
        <v>0</v>
      </c>
      <c r="BP46" s="31">
        <v>0</v>
      </c>
      <c r="BQ46" s="31">
        <v>0</v>
      </c>
      <c r="BR46" s="31">
        <v>0</v>
      </c>
      <c r="BS46" s="31">
        <v>0</v>
      </c>
      <c r="BT46" s="31">
        <v>0</v>
      </c>
      <c r="BU46" s="31">
        <v>0</v>
      </c>
      <c r="BV46" s="31">
        <v>0</v>
      </c>
      <c r="BW46" s="31">
        <v>0</v>
      </c>
      <c r="BX46" s="31">
        <v>5.6843418860808015E-14</v>
      </c>
      <c r="BY46" s="31">
        <v>0</v>
      </c>
      <c r="BZ46" s="31">
        <v>0</v>
      </c>
      <c r="CA46" s="31">
        <v>0</v>
      </c>
      <c r="CB46" s="31">
        <v>0</v>
      </c>
      <c r="CC46" s="32">
        <v>4935.8480912037039</v>
      </c>
      <c r="CD46" s="9">
        <v>4935.8480912037039</v>
      </c>
      <c r="CE46" s="30">
        <v>2056</v>
      </c>
      <c r="CF46" s="31">
        <v>0</v>
      </c>
      <c r="CG46" s="31">
        <v>4524.2046836432755</v>
      </c>
      <c r="CH46" s="31">
        <v>69.554539915356827</v>
      </c>
      <c r="CI46" s="31">
        <v>42.323459241831884</v>
      </c>
      <c r="CJ46" s="31">
        <v>0</v>
      </c>
      <c r="CK46" s="31">
        <v>0</v>
      </c>
      <c r="CL46" s="31">
        <v>0</v>
      </c>
      <c r="CM46" s="31">
        <v>0</v>
      </c>
      <c r="CN46" s="31">
        <v>0</v>
      </c>
      <c r="CO46" s="31">
        <v>0</v>
      </c>
      <c r="CP46" s="31">
        <v>0</v>
      </c>
      <c r="CQ46" s="31">
        <v>0</v>
      </c>
      <c r="CR46" s="31">
        <v>0</v>
      </c>
      <c r="CS46" s="31">
        <v>0</v>
      </c>
      <c r="CT46" s="31">
        <v>0</v>
      </c>
      <c r="CU46" s="31">
        <v>5.6843418860808015E-14</v>
      </c>
      <c r="CV46" s="31">
        <v>0</v>
      </c>
      <c r="CW46" s="31">
        <v>0</v>
      </c>
      <c r="CX46" s="31">
        <v>0</v>
      </c>
      <c r="CY46" s="31">
        <v>0</v>
      </c>
      <c r="CZ46" s="32">
        <v>4636.0826828004647</v>
      </c>
      <c r="DB46" s="30">
        <v>2056</v>
      </c>
      <c r="DC46" s="31">
        <v>0</v>
      </c>
      <c r="DD46" s="31">
        <v>0</v>
      </c>
      <c r="DE46" s="31">
        <v>0.96044581372418203</v>
      </c>
      <c r="DF46" s="31">
        <v>0.66014962667346744</v>
      </c>
      <c r="DG46" s="31">
        <v>0</v>
      </c>
      <c r="DH46" s="31">
        <v>0</v>
      </c>
      <c r="DI46" s="31">
        <v>0</v>
      </c>
      <c r="DJ46" s="31">
        <v>0</v>
      </c>
      <c r="DK46" s="31">
        <v>0</v>
      </c>
      <c r="DL46" s="31">
        <v>0</v>
      </c>
      <c r="DM46" s="31"/>
      <c r="DN46" s="31"/>
      <c r="DO46" s="31">
        <v>0</v>
      </c>
      <c r="DP46" s="31"/>
      <c r="DQ46" s="31"/>
      <c r="DR46" s="31"/>
      <c r="DS46" s="31"/>
      <c r="DT46" s="31"/>
      <c r="DU46" s="31"/>
      <c r="DV46" s="31">
        <v>0</v>
      </c>
      <c r="DW46" s="33">
        <v>1.6205954403976495</v>
      </c>
      <c r="DZ46" s="34">
        <v>21377118.556910999</v>
      </c>
      <c r="EA46" s="6">
        <v>1620595.4403976495</v>
      </c>
      <c r="EB46" s="6">
        <v>19756523.116513349</v>
      </c>
      <c r="EC46" s="3">
        <v>2056</v>
      </c>
      <c r="ED46" s="35">
        <v>19.75652311651335</v>
      </c>
    </row>
    <row r="47" spans="1:134" x14ac:dyDescent="0.2">
      <c r="A47" s="36">
        <v>2057</v>
      </c>
      <c r="B47" s="28">
        <v>0</v>
      </c>
      <c r="C47" s="28">
        <v>0</v>
      </c>
      <c r="D47" s="28">
        <v>12944069.660329442</v>
      </c>
      <c r="E47" s="28">
        <v>7208628.708828643</v>
      </c>
      <c r="F47" s="28">
        <v>0</v>
      </c>
      <c r="G47" s="28">
        <v>0</v>
      </c>
      <c r="H47" s="28">
        <v>0</v>
      </c>
      <c r="I47" s="28">
        <v>0</v>
      </c>
      <c r="J47" s="28">
        <v>0</v>
      </c>
      <c r="K47" s="28">
        <v>0</v>
      </c>
      <c r="L47" s="28">
        <v>0</v>
      </c>
      <c r="M47" s="28">
        <v>0</v>
      </c>
      <c r="N47" s="28">
        <v>0</v>
      </c>
      <c r="O47" s="28">
        <v>0</v>
      </c>
      <c r="P47" s="28">
        <v>0</v>
      </c>
      <c r="Q47" s="28">
        <v>0</v>
      </c>
      <c r="R47" s="28">
        <v>0</v>
      </c>
      <c r="S47" s="28">
        <v>0</v>
      </c>
      <c r="T47" s="28">
        <v>0</v>
      </c>
      <c r="U47" s="28">
        <v>0</v>
      </c>
      <c r="V47" s="28">
        <v>0</v>
      </c>
      <c r="W47" s="28">
        <v>0</v>
      </c>
      <c r="X47" s="28">
        <v>0</v>
      </c>
      <c r="Y47" s="28">
        <v>0</v>
      </c>
      <c r="Z47" s="28">
        <v>0</v>
      </c>
      <c r="AA47" s="28">
        <v>6.8014679841420612E-9</v>
      </c>
      <c r="AB47" s="28">
        <v>0</v>
      </c>
      <c r="AC47" s="28">
        <v>0</v>
      </c>
      <c r="AD47" s="28">
        <v>0</v>
      </c>
      <c r="AE47" s="28">
        <v>0</v>
      </c>
      <c r="AF47" s="28">
        <v>20152698.369158093</v>
      </c>
      <c r="AH47" s="36">
        <v>2057</v>
      </c>
      <c r="AI47" s="29">
        <v>0</v>
      </c>
      <c r="AJ47" s="29">
        <v>0</v>
      </c>
      <c r="AK47" s="29">
        <v>0</v>
      </c>
      <c r="AL47" s="29">
        <v>355851.62730227422</v>
      </c>
      <c r="AM47" s="29">
        <v>223114.75076743047</v>
      </c>
      <c r="AN47" s="29">
        <v>0</v>
      </c>
      <c r="AO47" s="29">
        <v>908038.20775491209</v>
      </c>
      <c r="AP47" s="29">
        <v>20844.319440458185</v>
      </c>
      <c r="AQ47" s="29">
        <v>0</v>
      </c>
      <c r="AR47" s="29">
        <v>0</v>
      </c>
      <c r="AS47" s="28">
        <v>1507848.9052650749</v>
      </c>
      <c r="AU47" s="30">
        <v>2057</v>
      </c>
      <c r="AV47" s="31">
        <v>0</v>
      </c>
      <c r="AW47" s="31">
        <v>623.56876103681748</v>
      </c>
      <c r="AX47" s="31">
        <v>38.300593316780585</v>
      </c>
      <c r="AY47" s="31">
        <v>99.877911606133083</v>
      </c>
      <c r="AZ47" s="31">
        <v>0</v>
      </c>
      <c r="BA47" s="31">
        <v>0</v>
      </c>
      <c r="BB47" s="31">
        <v>0</v>
      </c>
      <c r="BC47" s="31">
        <v>0</v>
      </c>
      <c r="BD47" s="31">
        <v>0</v>
      </c>
      <c r="BE47" s="31">
        <v>0</v>
      </c>
      <c r="BF47" s="31">
        <v>761.74726595973118</v>
      </c>
      <c r="BH47" s="30">
        <v>2057</v>
      </c>
      <c r="BI47" s="31">
        <v>0</v>
      </c>
      <c r="BJ47" s="31">
        <v>4820.9792157444381</v>
      </c>
      <c r="BK47" s="31">
        <v>70.023920781993468</v>
      </c>
      <c r="BL47" s="31">
        <v>44.844954677271858</v>
      </c>
      <c r="BM47" s="31">
        <v>0</v>
      </c>
      <c r="BN47" s="31">
        <v>0</v>
      </c>
      <c r="BO47" s="31">
        <v>0</v>
      </c>
      <c r="BP47" s="31">
        <v>0</v>
      </c>
      <c r="BQ47" s="31">
        <v>0</v>
      </c>
      <c r="BR47" s="31">
        <v>0</v>
      </c>
      <c r="BS47" s="31">
        <v>0</v>
      </c>
      <c r="BT47" s="31">
        <v>0</v>
      </c>
      <c r="BU47" s="31">
        <v>0</v>
      </c>
      <c r="BV47" s="31">
        <v>0</v>
      </c>
      <c r="BW47" s="31">
        <v>0</v>
      </c>
      <c r="BX47" s="31">
        <v>5.6843418860808015E-14</v>
      </c>
      <c r="BY47" s="31">
        <v>0</v>
      </c>
      <c r="BZ47" s="31">
        <v>0</v>
      </c>
      <c r="CA47" s="31">
        <v>0</v>
      </c>
      <c r="CB47" s="31">
        <v>0</v>
      </c>
      <c r="CC47" s="32">
        <v>4935.848091203703</v>
      </c>
      <c r="CD47" s="9">
        <v>4935.848091203703</v>
      </c>
      <c r="CE47" s="30">
        <v>2057</v>
      </c>
      <c r="CF47" s="31">
        <v>0</v>
      </c>
      <c r="CG47" s="31">
        <v>4533.407805525283</v>
      </c>
      <c r="CH47" s="31">
        <v>65.108151193818273</v>
      </c>
      <c r="CI47" s="31">
        <v>38.074271996633577</v>
      </c>
      <c r="CJ47" s="31">
        <v>0</v>
      </c>
      <c r="CK47" s="31">
        <v>0</v>
      </c>
      <c r="CL47" s="31">
        <v>0</v>
      </c>
      <c r="CM47" s="31">
        <v>0</v>
      </c>
      <c r="CN47" s="31">
        <v>0</v>
      </c>
      <c r="CO47" s="31">
        <v>0</v>
      </c>
      <c r="CP47" s="31">
        <v>0</v>
      </c>
      <c r="CQ47" s="31">
        <v>0</v>
      </c>
      <c r="CR47" s="31">
        <v>0</v>
      </c>
      <c r="CS47" s="31">
        <v>0</v>
      </c>
      <c r="CT47" s="31">
        <v>0</v>
      </c>
      <c r="CU47" s="31">
        <v>5.6843418860808015E-14</v>
      </c>
      <c r="CV47" s="31">
        <v>0</v>
      </c>
      <c r="CW47" s="31">
        <v>0</v>
      </c>
      <c r="CX47" s="31">
        <v>0</v>
      </c>
      <c r="CY47" s="31">
        <v>0</v>
      </c>
      <c r="CZ47" s="32">
        <v>4636.5902287157351</v>
      </c>
      <c r="DB47" s="30">
        <v>2057</v>
      </c>
      <c r="DC47" s="31">
        <v>0</v>
      </c>
      <c r="DD47" s="31">
        <v>0</v>
      </c>
      <c r="DE47" s="31">
        <v>0.90803820775491206</v>
      </c>
      <c r="DF47" s="31">
        <v>0.5998106975101628</v>
      </c>
      <c r="DG47" s="31">
        <v>0</v>
      </c>
      <c r="DH47" s="31">
        <v>0</v>
      </c>
      <c r="DI47" s="31">
        <v>0</v>
      </c>
      <c r="DJ47" s="31">
        <v>0</v>
      </c>
      <c r="DK47" s="31">
        <v>0</v>
      </c>
      <c r="DL47" s="31">
        <v>0</v>
      </c>
      <c r="DM47" s="31"/>
      <c r="DN47" s="31"/>
      <c r="DO47" s="31">
        <v>0</v>
      </c>
      <c r="DP47" s="31"/>
      <c r="DQ47" s="31"/>
      <c r="DR47" s="31"/>
      <c r="DS47" s="31"/>
      <c r="DT47" s="31"/>
      <c r="DU47" s="31"/>
      <c r="DV47" s="31">
        <v>0</v>
      </c>
      <c r="DW47" s="33">
        <v>1.507848905265075</v>
      </c>
      <c r="DZ47" s="34">
        <v>20152698.369158093</v>
      </c>
      <c r="EA47" s="6">
        <v>1507848.9052650749</v>
      </c>
      <c r="EB47" s="6">
        <v>18644849.463893019</v>
      </c>
      <c r="EC47" s="3">
        <v>2057</v>
      </c>
      <c r="ED47" s="35">
        <v>18.644849463893017</v>
      </c>
    </row>
    <row r="48" spans="1:134" x14ac:dyDescent="0.2">
      <c r="A48" s="36">
        <v>2058</v>
      </c>
      <c r="B48" s="28">
        <v>0</v>
      </c>
      <c r="C48" s="28">
        <v>0</v>
      </c>
      <c r="D48" s="28">
        <v>12068415.914428459</v>
      </c>
      <c r="E48" s="28">
        <v>6739073.3762589823</v>
      </c>
      <c r="F48" s="28">
        <v>0</v>
      </c>
      <c r="G48" s="28">
        <v>0</v>
      </c>
      <c r="H48" s="28">
        <v>0</v>
      </c>
      <c r="I48" s="28">
        <v>0</v>
      </c>
      <c r="J48" s="28">
        <v>0</v>
      </c>
      <c r="K48" s="28">
        <v>0</v>
      </c>
      <c r="L48" s="28">
        <v>0</v>
      </c>
      <c r="M48" s="28">
        <v>0</v>
      </c>
      <c r="N48" s="28">
        <v>0</v>
      </c>
      <c r="O48" s="28">
        <v>0</v>
      </c>
      <c r="P48" s="28">
        <v>0</v>
      </c>
      <c r="Q48" s="28">
        <v>0</v>
      </c>
      <c r="R48" s="28">
        <v>0</v>
      </c>
      <c r="S48" s="28">
        <v>0</v>
      </c>
      <c r="T48" s="28">
        <v>0</v>
      </c>
      <c r="U48" s="28">
        <v>0</v>
      </c>
      <c r="V48" s="28">
        <v>0</v>
      </c>
      <c r="W48" s="28">
        <v>0</v>
      </c>
      <c r="X48" s="28">
        <v>0</v>
      </c>
      <c r="Y48" s="28">
        <v>0</v>
      </c>
      <c r="Z48" s="28">
        <v>0</v>
      </c>
      <c r="AA48" s="28">
        <v>6.9450006160045904E-9</v>
      </c>
      <c r="AB48" s="28">
        <v>0</v>
      </c>
      <c r="AC48" s="28">
        <v>0</v>
      </c>
      <c r="AD48" s="28">
        <v>0</v>
      </c>
      <c r="AE48" s="28">
        <v>0</v>
      </c>
      <c r="AF48" s="28">
        <v>18807489.290687449</v>
      </c>
      <c r="AH48" s="36">
        <v>2058</v>
      </c>
      <c r="AI48" s="29">
        <v>0</v>
      </c>
      <c r="AJ48" s="29">
        <v>0</v>
      </c>
      <c r="AK48" s="29">
        <v>0</v>
      </c>
      <c r="AL48" s="29">
        <v>327526.48618455988</v>
      </c>
      <c r="AM48" s="29">
        <v>205355.22315520205</v>
      </c>
      <c r="AN48" s="29">
        <v>0</v>
      </c>
      <c r="AO48" s="29">
        <v>838069.89246571611</v>
      </c>
      <c r="AP48" s="29">
        <v>19185.149594503895</v>
      </c>
      <c r="AQ48" s="29">
        <v>0</v>
      </c>
      <c r="AR48" s="29">
        <v>0</v>
      </c>
      <c r="AS48" s="28">
        <v>1390136.7513999818</v>
      </c>
      <c r="AU48" s="30">
        <v>2058</v>
      </c>
      <c r="AV48" s="31">
        <v>0</v>
      </c>
      <c r="AW48" s="31">
        <v>626.28314576368518</v>
      </c>
      <c r="AX48" s="31">
        <v>37.421124694042199</v>
      </c>
      <c r="AY48" s="31">
        <v>98.374361358237934</v>
      </c>
      <c r="AZ48" s="31">
        <v>0</v>
      </c>
      <c r="BA48" s="31">
        <v>0</v>
      </c>
      <c r="BB48" s="31">
        <v>0</v>
      </c>
      <c r="BC48" s="31">
        <v>0</v>
      </c>
      <c r="BD48" s="31">
        <v>0</v>
      </c>
      <c r="BE48" s="31">
        <v>0</v>
      </c>
      <c r="BF48" s="31">
        <v>762.07863181596531</v>
      </c>
      <c r="BH48" s="30">
        <v>2058</v>
      </c>
      <c r="BI48" s="31">
        <v>0</v>
      </c>
      <c r="BJ48" s="31">
        <v>4830.9929927586772</v>
      </c>
      <c r="BK48" s="31">
        <v>63.98838755467122</v>
      </c>
      <c r="BL48" s="31">
        <v>40.866710890355137</v>
      </c>
      <c r="BM48" s="31">
        <v>0</v>
      </c>
      <c r="BN48" s="31">
        <v>0</v>
      </c>
      <c r="BO48" s="31">
        <v>0</v>
      </c>
      <c r="BP48" s="31">
        <v>0</v>
      </c>
      <c r="BQ48" s="31">
        <v>0</v>
      </c>
      <c r="BR48" s="31">
        <v>0</v>
      </c>
      <c r="BS48" s="31">
        <v>0</v>
      </c>
      <c r="BT48" s="31">
        <v>0</v>
      </c>
      <c r="BU48" s="31">
        <v>0</v>
      </c>
      <c r="BV48" s="31">
        <v>0</v>
      </c>
      <c r="BW48" s="31">
        <v>0</v>
      </c>
      <c r="BX48" s="31">
        <v>5.6843418860808015E-14</v>
      </c>
      <c r="BY48" s="31">
        <v>0</v>
      </c>
      <c r="BZ48" s="31">
        <v>0</v>
      </c>
      <c r="CA48" s="31">
        <v>0</v>
      </c>
      <c r="CB48" s="31">
        <v>0</v>
      </c>
      <c r="CC48" s="32">
        <v>4935.8480912037039</v>
      </c>
      <c r="CD48" s="9">
        <v>4935.8480912037039</v>
      </c>
      <c r="CE48" s="30">
        <v>2058</v>
      </c>
      <c r="CF48" s="31">
        <v>0</v>
      </c>
      <c r="CG48" s="31">
        <v>4542.8242607406219</v>
      </c>
      <c r="CH48" s="31">
        <v>59.496320186479707</v>
      </c>
      <c r="CI48" s="31">
        <v>34.696662695831861</v>
      </c>
      <c r="CJ48" s="31">
        <v>0</v>
      </c>
      <c r="CK48" s="31">
        <v>0</v>
      </c>
      <c r="CL48" s="31">
        <v>0</v>
      </c>
      <c r="CM48" s="31">
        <v>0</v>
      </c>
      <c r="CN48" s="31">
        <v>0</v>
      </c>
      <c r="CO48" s="31">
        <v>0</v>
      </c>
      <c r="CP48" s="31">
        <v>0</v>
      </c>
      <c r="CQ48" s="31">
        <v>0</v>
      </c>
      <c r="CR48" s="31">
        <v>0</v>
      </c>
      <c r="CS48" s="31">
        <v>0</v>
      </c>
      <c r="CT48" s="31">
        <v>0</v>
      </c>
      <c r="CU48" s="31">
        <v>5.6843418860808015E-14</v>
      </c>
      <c r="CV48" s="31">
        <v>0</v>
      </c>
      <c r="CW48" s="31">
        <v>0</v>
      </c>
      <c r="CX48" s="31">
        <v>0</v>
      </c>
      <c r="CY48" s="31">
        <v>0</v>
      </c>
      <c r="CZ48" s="32">
        <v>4637.0172436229332</v>
      </c>
      <c r="DB48" s="30">
        <v>2058</v>
      </c>
      <c r="DC48" s="31">
        <v>0</v>
      </c>
      <c r="DD48" s="31">
        <v>0</v>
      </c>
      <c r="DE48" s="31">
        <v>0.83806989246571606</v>
      </c>
      <c r="DF48" s="31">
        <v>0.55206685893426577</v>
      </c>
      <c r="DG48" s="31">
        <v>0</v>
      </c>
      <c r="DH48" s="31">
        <v>0</v>
      </c>
      <c r="DI48" s="31">
        <v>0</v>
      </c>
      <c r="DJ48" s="31">
        <v>0</v>
      </c>
      <c r="DK48" s="31">
        <v>0</v>
      </c>
      <c r="DL48" s="31">
        <v>0</v>
      </c>
      <c r="DM48" s="31"/>
      <c r="DN48" s="31"/>
      <c r="DO48" s="31">
        <v>0</v>
      </c>
      <c r="DP48" s="31"/>
      <c r="DQ48" s="31"/>
      <c r="DR48" s="31"/>
      <c r="DS48" s="31"/>
      <c r="DT48" s="31"/>
      <c r="DU48" s="31"/>
      <c r="DV48" s="31">
        <v>0</v>
      </c>
      <c r="DW48" s="33">
        <v>1.3901367513999818</v>
      </c>
      <c r="DZ48" s="34">
        <v>18807489.290687449</v>
      </c>
      <c r="EA48" s="6">
        <v>1390136.7513999818</v>
      </c>
      <c r="EB48" s="6">
        <v>17417352.539287467</v>
      </c>
      <c r="EC48" s="3">
        <v>2058</v>
      </c>
      <c r="ED48" s="35">
        <v>17.417352539287467</v>
      </c>
    </row>
    <row r="49" spans="1:134" x14ac:dyDescent="0.2">
      <c r="A49" s="36">
        <v>2059</v>
      </c>
      <c r="B49" s="28">
        <v>0</v>
      </c>
      <c r="C49" s="28">
        <v>0</v>
      </c>
      <c r="D49" s="28">
        <v>11213123.243949911</v>
      </c>
      <c r="E49" s="28">
        <v>6207693.151268106</v>
      </c>
      <c r="F49" s="28">
        <v>0</v>
      </c>
      <c r="G49" s="28">
        <v>0</v>
      </c>
      <c r="H49" s="28">
        <v>0</v>
      </c>
      <c r="I49" s="28">
        <v>0</v>
      </c>
      <c r="J49" s="28">
        <v>0</v>
      </c>
      <c r="K49" s="28">
        <v>0</v>
      </c>
      <c r="L49" s="28">
        <v>0</v>
      </c>
      <c r="M49" s="28">
        <v>0</v>
      </c>
      <c r="N49" s="28">
        <v>0</v>
      </c>
      <c r="O49" s="28">
        <v>0</v>
      </c>
      <c r="P49" s="28">
        <v>0</v>
      </c>
      <c r="Q49" s="28">
        <v>0</v>
      </c>
      <c r="R49" s="28">
        <v>0</v>
      </c>
      <c r="S49" s="28">
        <v>0</v>
      </c>
      <c r="T49" s="28">
        <v>0</v>
      </c>
      <c r="U49" s="28">
        <v>0</v>
      </c>
      <c r="V49" s="28">
        <v>0</v>
      </c>
      <c r="W49" s="28">
        <v>0</v>
      </c>
      <c r="X49" s="28">
        <v>0</v>
      </c>
      <c r="Y49" s="28">
        <v>0</v>
      </c>
      <c r="Z49" s="28">
        <v>0</v>
      </c>
      <c r="AA49" s="28">
        <v>7.0914789332261711E-9</v>
      </c>
      <c r="AB49" s="28">
        <v>0</v>
      </c>
      <c r="AC49" s="28">
        <v>0</v>
      </c>
      <c r="AD49" s="28">
        <v>0</v>
      </c>
      <c r="AE49" s="28">
        <v>0</v>
      </c>
      <c r="AF49" s="28">
        <v>17420816.395218022</v>
      </c>
      <c r="AH49" s="36">
        <v>2059</v>
      </c>
      <c r="AI49" s="29">
        <v>0</v>
      </c>
      <c r="AJ49" s="29">
        <v>0</v>
      </c>
      <c r="AK49" s="29">
        <v>0</v>
      </c>
      <c r="AL49" s="29">
        <v>301043.45930277475</v>
      </c>
      <c r="AM49" s="29">
        <v>188750.67932582257</v>
      </c>
      <c r="AN49" s="29">
        <v>0</v>
      </c>
      <c r="AO49" s="29">
        <v>762673.38743714034</v>
      </c>
      <c r="AP49" s="29">
        <v>17633.883196597955</v>
      </c>
      <c r="AQ49" s="29">
        <v>0</v>
      </c>
      <c r="AR49" s="29">
        <v>0</v>
      </c>
      <c r="AS49" s="28">
        <v>1270101.4092623356</v>
      </c>
      <c r="AU49" s="30">
        <v>2059</v>
      </c>
      <c r="AV49" s="31">
        <v>0</v>
      </c>
      <c r="AW49" s="31">
        <v>628.99698178258257</v>
      </c>
      <c r="AX49" s="31">
        <v>36.541792114602153</v>
      </c>
      <c r="AY49" s="31">
        <v>96.871087731716173</v>
      </c>
      <c r="AZ49" s="31">
        <v>0</v>
      </c>
      <c r="BA49" s="31">
        <v>0</v>
      </c>
      <c r="BB49" s="31">
        <v>0</v>
      </c>
      <c r="BC49" s="31">
        <v>0</v>
      </c>
      <c r="BD49" s="31">
        <v>0</v>
      </c>
      <c r="BE49" s="31">
        <v>0</v>
      </c>
      <c r="BF49" s="31">
        <v>762.4098616289009</v>
      </c>
      <c r="BH49" s="30">
        <v>2059</v>
      </c>
      <c r="BI49" s="31">
        <v>0</v>
      </c>
      <c r="BJ49" s="31">
        <v>4841.0025160376053</v>
      </c>
      <c r="BK49" s="31">
        <v>57.65515529122554</v>
      </c>
      <c r="BL49" s="31">
        <v>37.190419874872589</v>
      </c>
      <c r="BM49" s="31">
        <v>0</v>
      </c>
      <c r="BN49" s="31">
        <v>0</v>
      </c>
      <c r="BO49" s="31">
        <v>0</v>
      </c>
      <c r="BP49" s="31">
        <v>0</v>
      </c>
      <c r="BQ49" s="31">
        <v>0</v>
      </c>
      <c r="BR49" s="31">
        <v>0</v>
      </c>
      <c r="BS49" s="31">
        <v>0</v>
      </c>
      <c r="BT49" s="31">
        <v>0</v>
      </c>
      <c r="BU49" s="31">
        <v>0</v>
      </c>
      <c r="BV49" s="31">
        <v>0</v>
      </c>
      <c r="BW49" s="31">
        <v>0</v>
      </c>
      <c r="BX49" s="31">
        <v>5.6843418860808015E-14</v>
      </c>
      <c r="BY49" s="31">
        <v>0</v>
      </c>
      <c r="BZ49" s="31">
        <v>0</v>
      </c>
      <c r="CA49" s="31">
        <v>0</v>
      </c>
      <c r="CB49" s="31">
        <v>0</v>
      </c>
      <c r="CC49" s="32">
        <v>4935.848091203703</v>
      </c>
      <c r="CD49" s="9">
        <v>4935.848091203703</v>
      </c>
      <c r="CE49" s="30">
        <v>2059</v>
      </c>
      <c r="CF49" s="31">
        <v>0</v>
      </c>
      <c r="CG49" s="31">
        <v>4552.2367159559617</v>
      </c>
      <c r="CH49" s="31">
        <v>53.607688999463633</v>
      </c>
      <c r="CI49" s="31">
        <v>31.57541739478124</v>
      </c>
      <c r="CJ49" s="31">
        <v>0</v>
      </c>
      <c r="CK49" s="31">
        <v>0</v>
      </c>
      <c r="CL49" s="31">
        <v>0</v>
      </c>
      <c r="CM49" s="31">
        <v>0</v>
      </c>
      <c r="CN49" s="31">
        <v>0</v>
      </c>
      <c r="CO49" s="31">
        <v>0</v>
      </c>
      <c r="CP49" s="31">
        <v>0</v>
      </c>
      <c r="CQ49" s="31">
        <v>0</v>
      </c>
      <c r="CR49" s="31">
        <v>0</v>
      </c>
      <c r="CS49" s="31">
        <v>0</v>
      </c>
      <c r="CT49" s="31">
        <v>0</v>
      </c>
      <c r="CU49" s="31">
        <v>5.6843418860808015E-14</v>
      </c>
      <c r="CV49" s="31">
        <v>0</v>
      </c>
      <c r="CW49" s="31">
        <v>0</v>
      </c>
      <c r="CX49" s="31">
        <v>0</v>
      </c>
      <c r="CY49" s="31">
        <v>0</v>
      </c>
      <c r="CZ49" s="32">
        <v>4637.4198223502071</v>
      </c>
      <c r="DB49" s="30">
        <v>2059</v>
      </c>
      <c r="DC49" s="31">
        <v>0</v>
      </c>
      <c r="DD49" s="31">
        <v>0</v>
      </c>
      <c r="DE49" s="31">
        <v>0.7626733874371403</v>
      </c>
      <c r="DF49" s="31">
        <v>0.50742802182519531</v>
      </c>
      <c r="DG49" s="31">
        <v>0</v>
      </c>
      <c r="DH49" s="31">
        <v>0</v>
      </c>
      <c r="DI49" s="31">
        <v>0</v>
      </c>
      <c r="DJ49" s="31">
        <v>0</v>
      </c>
      <c r="DK49" s="31">
        <v>0</v>
      </c>
      <c r="DL49" s="31">
        <v>0</v>
      </c>
      <c r="DM49" s="31"/>
      <c r="DN49" s="31"/>
      <c r="DO49" s="31">
        <v>0</v>
      </c>
      <c r="DP49" s="31"/>
      <c r="DQ49" s="31"/>
      <c r="DR49" s="31"/>
      <c r="DS49" s="31"/>
      <c r="DT49" s="31"/>
      <c r="DU49" s="31"/>
      <c r="DV49" s="31">
        <v>0</v>
      </c>
      <c r="DW49" s="33">
        <v>1.2701014092623355</v>
      </c>
      <c r="DZ49" s="34">
        <v>17420816.395218022</v>
      </c>
      <c r="EA49" s="6">
        <v>1270101.4092623356</v>
      </c>
      <c r="EB49" s="6">
        <v>16150714.985955687</v>
      </c>
      <c r="EC49" s="3">
        <v>2059</v>
      </c>
      <c r="ED49" s="35">
        <v>16.150714985955688</v>
      </c>
    </row>
    <row r="50" spans="1:134" x14ac:dyDescent="0.2">
      <c r="A50" s="36">
        <v>2060</v>
      </c>
      <c r="B50" s="28">
        <v>0</v>
      </c>
      <c r="C50" s="28">
        <v>0</v>
      </c>
      <c r="D50" s="28">
        <v>10900099.461711222</v>
      </c>
      <c r="E50" s="28">
        <v>5154752.0258511519</v>
      </c>
      <c r="F50" s="28">
        <v>0</v>
      </c>
      <c r="G50" s="28">
        <v>0</v>
      </c>
      <c r="H50" s="28">
        <v>0</v>
      </c>
      <c r="I50" s="28">
        <v>0</v>
      </c>
      <c r="J50" s="28">
        <v>0</v>
      </c>
      <c r="K50" s="28">
        <v>0</v>
      </c>
      <c r="L50" s="28">
        <v>0</v>
      </c>
      <c r="M50" s="28">
        <v>0</v>
      </c>
      <c r="N50" s="28">
        <v>0</v>
      </c>
      <c r="O50" s="28">
        <v>0</v>
      </c>
      <c r="P50" s="28">
        <v>0</v>
      </c>
      <c r="Q50" s="28">
        <v>0</v>
      </c>
      <c r="R50" s="28">
        <v>0</v>
      </c>
      <c r="S50" s="28">
        <v>0</v>
      </c>
      <c r="T50" s="28">
        <v>0</v>
      </c>
      <c r="U50" s="28">
        <v>0</v>
      </c>
      <c r="V50" s="28">
        <v>0</v>
      </c>
      <c r="W50" s="28">
        <v>0</v>
      </c>
      <c r="X50" s="28">
        <v>0</v>
      </c>
      <c r="Y50" s="28">
        <v>0</v>
      </c>
      <c r="Z50" s="28">
        <v>0</v>
      </c>
      <c r="AA50" s="28">
        <v>7.2409625998411952E-9</v>
      </c>
      <c r="AB50" s="28">
        <v>0</v>
      </c>
      <c r="AC50" s="28">
        <v>0</v>
      </c>
      <c r="AD50" s="28">
        <v>0</v>
      </c>
      <c r="AE50" s="28">
        <v>0</v>
      </c>
      <c r="AF50" s="28">
        <v>16054851.487562381</v>
      </c>
      <c r="AH50" s="36">
        <v>2060</v>
      </c>
      <c r="AI50" s="29">
        <v>0</v>
      </c>
      <c r="AJ50" s="29">
        <v>0</v>
      </c>
      <c r="AK50" s="29">
        <v>0</v>
      </c>
      <c r="AL50" s="29">
        <v>245910.11990566063</v>
      </c>
      <c r="AM50" s="29">
        <v>154182.72927366704</v>
      </c>
      <c r="AN50" s="29">
        <v>0</v>
      </c>
      <c r="AO50" s="29">
        <v>732272.36882516311</v>
      </c>
      <c r="AP50" s="29">
        <v>14404.399754510287</v>
      </c>
      <c r="AQ50" s="29">
        <v>0</v>
      </c>
      <c r="AR50" s="29">
        <v>0</v>
      </c>
      <c r="AS50" s="28">
        <v>1146769.617759001</v>
      </c>
      <c r="AU50" s="30">
        <v>2060</v>
      </c>
      <c r="AV50" s="31">
        <v>0</v>
      </c>
      <c r="AW50" s="31">
        <v>631.70908022624042</v>
      </c>
      <c r="AX50" s="31">
        <v>35.662890338940514</v>
      </c>
      <c r="AY50" s="31">
        <v>95.368690072877186</v>
      </c>
      <c r="AZ50" s="31">
        <v>0</v>
      </c>
      <c r="BA50" s="31">
        <v>0</v>
      </c>
      <c r="BB50" s="31">
        <v>0</v>
      </c>
      <c r="BC50" s="31">
        <v>0</v>
      </c>
      <c r="BD50" s="31">
        <v>0</v>
      </c>
      <c r="BE50" s="31">
        <v>0</v>
      </c>
      <c r="BF50" s="31">
        <v>762.7406606380581</v>
      </c>
      <c r="BH50" s="30">
        <v>2060</v>
      </c>
      <c r="BI50" s="31">
        <v>0</v>
      </c>
      <c r="BJ50" s="31">
        <v>4850.9606727050332</v>
      </c>
      <c r="BK50" s="31">
        <v>54.808867312919375</v>
      </c>
      <c r="BL50" s="31">
        <v>30.078551185750939</v>
      </c>
      <c r="BM50" s="31">
        <v>0</v>
      </c>
      <c r="BN50" s="31">
        <v>0</v>
      </c>
      <c r="BO50" s="31">
        <v>0</v>
      </c>
      <c r="BP50" s="31">
        <v>0</v>
      </c>
      <c r="BQ50" s="31">
        <v>0</v>
      </c>
      <c r="BR50" s="31">
        <v>0</v>
      </c>
      <c r="BS50" s="31">
        <v>0</v>
      </c>
      <c r="BT50" s="31">
        <v>0</v>
      </c>
      <c r="BU50" s="31">
        <v>0</v>
      </c>
      <c r="BV50" s="31">
        <v>0</v>
      </c>
      <c r="BW50" s="31">
        <v>0</v>
      </c>
      <c r="BX50" s="31">
        <v>5.6843418860808015E-14</v>
      </c>
      <c r="BY50" s="31">
        <v>0</v>
      </c>
      <c r="BZ50" s="31">
        <v>0</v>
      </c>
      <c r="CA50" s="31">
        <v>0</v>
      </c>
      <c r="CB50" s="31">
        <v>0</v>
      </c>
      <c r="CC50" s="32">
        <v>4935.8480912037039</v>
      </c>
      <c r="CD50" s="9">
        <v>4935.8480912037039</v>
      </c>
      <c r="CE50" s="30">
        <v>2060</v>
      </c>
      <c r="CF50" s="31">
        <v>0</v>
      </c>
      <c r="CG50" s="31">
        <v>4561.6008685781781</v>
      </c>
      <c r="CH50" s="31">
        <v>50.961214109694829</v>
      </c>
      <c r="CI50" s="31">
        <v>25.537297280208023</v>
      </c>
      <c r="CJ50" s="31">
        <v>0</v>
      </c>
      <c r="CK50" s="31">
        <v>0</v>
      </c>
      <c r="CL50" s="31">
        <v>0</v>
      </c>
      <c r="CM50" s="31">
        <v>0</v>
      </c>
      <c r="CN50" s="31">
        <v>0</v>
      </c>
      <c r="CO50" s="31">
        <v>0</v>
      </c>
      <c r="CP50" s="31">
        <v>0</v>
      </c>
      <c r="CQ50" s="31">
        <v>0</v>
      </c>
      <c r="CR50" s="31">
        <v>0</v>
      </c>
      <c r="CS50" s="31">
        <v>0</v>
      </c>
      <c r="CT50" s="31">
        <v>0</v>
      </c>
      <c r="CU50" s="31">
        <v>5.6843418860808015E-14</v>
      </c>
      <c r="CV50" s="31">
        <v>0</v>
      </c>
      <c r="CW50" s="31">
        <v>0</v>
      </c>
      <c r="CX50" s="31">
        <v>0</v>
      </c>
      <c r="CY50" s="31">
        <v>0</v>
      </c>
      <c r="CZ50" s="32">
        <v>4638.0993799680809</v>
      </c>
      <c r="DB50" s="30">
        <v>2060</v>
      </c>
      <c r="DC50" s="31">
        <v>0</v>
      </c>
      <c r="DD50" s="31">
        <v>0</v>
      </c>
      <c r="DE50" s="31">
        <v>0.73227236882516311</v>
      </c>
      <c r="DF50" s="31">
        <v>0.41449724893383799</v>
      </c>
      <c r="DG50" s="31">
        <v>0</v>
      </c>
      <c r="DH50" s="31">
        <v>0</v>
      </c>
      <c r="DI50" s="31">
        <v>0</v>
      </c>
      <c r="DJ50" s="31">
        <v>0</v>
      </c>
      <c r="DK50" s="31">
        <v>0</v>
      </c>
      <c r="DL50" s="31">
        <v>0</v>
      </c>
      <c r="DM50" s="31"/>
      <c r="DN50" s="31"/>
      <c r="DO50" s="31">
        <v>0</v>
      </c>
      <c r="DP50" s="31"/>
      <c r="DQ50" s="31"/>
      <c r="DR50" s="31"/>
      <c r="DS50" s="31"/>
      <c r="DT50" s="31"/>
      <c r="DU50" s="31"/>
      <c r="DV50" s="31">
        <v>0</v>
      </c>
      <c r="DW50" s="33">
        <v>1.1467696177590012</v>
      </c>
      <c r="DZ50" s="34">
        <v>16054851.487562381</v>
      </c>
      <c r="EA50" s="6">
        <v>1146769.617759001</v>
      </c>
      <c r="EB50" s="6">
        <v>14908081.86980338</v>
      </c>
      <c r="EC50" s="3">
        <v>2060</v>
      </c>
      <c r="ED50" s="35">
        <v>14.908081869803381</v>
      </c>
    </row>
    <row r="51" spans="1:134" x14ac:dyDescent="0.2">
      <c r="A51" s="36">
        <v>2061</v>
      </c>
      <c r="B51" s="28">
        <v>0</v>
      </c>
      <c r="C51" s="28">
        <v>0</v>
      </c>
      <c r="D51" s="28">
        <v>10680984.566933444</v>
      </c>
      <c r="E51" s="28">
        <v>4531977.9726798022</v>
      </c>
      <c r="F51" s="28">
        <v>0</v>
      </c>
      <c r="G51" s="28">
        <v>0</v>
      </c>
      <c r="H51" s="28">
        <v>0</v>
      </c>
      <c r="I51" s="28">
        <v>0</v>
      </c>
      <c r="J51" s="28">
        <v>0</v>
      </c>
      <c r="K51" s="28">
        <v>0</v>
      </c>
      <c r="L51" s="28">
        <v>0</v>
      </c>
      <c r="M51" s="28">
        <v>0</v>
      </c>
      <c r="N51" s="28">
        <v>0</v>
      </c>
      <c r="O51" s="28">
        <v>0</v>
      </c>
      <c r="P51" s="28">
        <v>0</v>
      </c>
      <c r="Q51" s="28">
        <v>0</v>
      </c>
      <c r="R51" s="28">
        <v>0</v>
      </c>
      <c r="S51" s="28">
        <v>0</v>
      </c>
      <c r="T51" s="28">
        <v>0</v>
      </c>
      <c r="U51" s="28">
        <v>0</v>
      </c>
      <c r="V51" s="28">
        <v>0</v>
      </c>
      <c r="W51" s="28">
        <v>0</v>
      </c>
      <c r="X51" s="28">
        <v>0</v>
      </c>
      <c r="Y51" s="28">
        <v>0</v>
      </c>
      <c r="Z51" s="28">
        <v>0</v>
      </c>
      <c r="AA51" s="28">
        <v>7.3935124806680264E-9</v>
      </c>
      <c r="AB51" s="28">
        <v>0</v>
      </c>
      <c r="AC51" s="28">
        <v>0</v>
      </c>
      <c r="AD51" s="28">
        <v>0</v>
      </c>
      <c r="AE51" s="28">
        <v>0</v>
      </c>
      <c r="AF51" s="28">
        <v>15212962.539613254</v>
      </c>
      <c r="AH51" s="36">
        <v>2061</v>
      </c>
      <c r="AI51" s="29">
        <v>0</v>
      </c>
      <c r="AJ51" s="29">
        <v>0</v>
      </c>
      <c r="AK51" s="29">
        <v>0</v>
      </c>
      <c r="AL51" s="29">
        <v>210651.56679798028</v>
      </c>
      <c r="AM51" s="29">
        <v>132076.03455745033</v>
      </c>
      <c r="AN51" s="29">
        <v>0</v>
      </c>
      <c r="AO51" s="29">
        <v>717908.11998400872</v>
      </c>
      <c r="AP51" s="29">
        <v>12339.099253971726</v>
      </c>
      <c r="AQ51" s="29">
        <v>0</v>
      </c>
      <c r="AR51" s="29">
        <v>0</v>
      </c>
      <c r="AS51" s="28">
        <v>1072974.8205934111</v>
      </c>
      <c r="AU51" s="30">
        <v>2061</v>
      </c>
      <c r="AV51" s="31">
        <v>0</v>
      </c>
      <c r="AW51" s="31">
        <v>634.28171539411096</v>
      </c>
      <c r="AX51" s="31">
        <v>34.8185662349617</v>
      </c>
      <c r="AY51" s="31">
        <v>93.936600346459912</v>
      </c>
      <c r="AZ51" s="31">
        <v>0</v>
      </c>
      <c r="BA51" s="31">
        <v>0</v>
      </c>
      <c r="BB51" s="31">
        <v>0</v>
      </c>
      <c r="BC51" s="31">
        <v>0</v>
      </c>
      <c r="BD51" s="31">
        <v>0</v>
      </c>
      <c r="BE51" s="31">
        <v>0</v>
      </c>
      <c r="BF51" s="31">
        <v>763.03688197553265</v>
      </c>
      <c r="BH51" s="30">
        <v>2061</v>
      </c>
      <c r="BI51" s="31">
        <v>0</v>
      </c>
      <c r="BJ51" s="31">
        <v>4857.1355858453489</v>
      </c>
      <c r="BK51" s="31">
        <v>53.201719818546863</v>
      </c>
      <c r="BL51" s="31">
        <v>25.510785539808353</v>
      </c>
      <c r="BM51" s="31">
        <v>0</v>
      </c>
      <c r="BN51" s="31">
        <v>0</v>
      </c>
      <c r="BO51" s="31">
        <v>0</v>
      </c>
      <c r="BP51" s="31">
        <v>0</v>
      </c>
      <c r="BQ51" s="31">
        <v>0</v>
      </c>
      <c r="BR51" s="31">
        <v>0</v>
      </c>
      <c r="BS51" s="31">
        <v>0</v>
      </c>
      <c r="BT51" s="31">
        <v>0</v>
      </c>
      <c r="BU51" s="31">
        <v>0</v>
      </c>
      <c r="BV51" s="31">
        <v>0</v>
      </c>
      <c r="BW51" s="31">
        <v>0</v>
      </c>
      <c r="BX51" s="31">
        <v>5.6843418860808015E-14</v>
      </c>
      <c r="BY51" s="31">
        <v>0</v>
      </c>
      <c r="BZ51" s="31">
        <v>0</v>
      </c>
      <c r="CA51" s="31">
        <v>0</v>
      </c>
      <c r="CB51" s="31">
        <v>0</v>
      </c>
      <c r="CC51" s="32">
        <v>4935.8480912037039</v>
      </c>
      <c r="CD51" s="9">
        <v>4935.8480912037039</v>
      </c>
      <c r="CE51" s="30">
        <v>2061</v>
      </c>
      <c r="CF51" s="31">
        <v>0</v>
      </c>
      <c r="CG51" s="31">
        <v>4567.4074481496727</v>
      </c>
      <c r="CH51" s="31">
        <v>49.466890443070348</v>
      </c>
      <c r="CI51" s="31">
        <v>21.659172017910915</v>
      </c>
      <c r="CJ51" s="31">
        <v>0</v>
      </c>
      <c r="CK51" s="31">
        <v>0</v>
      </c>
      <c r="CL51" s="31">
        <v>0</v>
      </c>
      <c r="CM51" s="31">
        <v>0</v>
      </c>
      <c r="CN51" s="31">
        <v>0</v>
      </c>
      <c r="CO51" s="31">
        <v>0</v>
      </c>
      <c r="CP51" s="31">
        <v>0</v>
      </c>
      <c r="CQ51" s="31">
        <v>0</v>
      </c>
      <c r="CR51" s="31">
        <v>0</v>
      </c>
      <c r="CS51" s="31">
        <v>0</v>
      </c>
      <c r="CT51" s="31">
        <v>0</v>
      </c>
      <c r="CU51" s="31">
        <v>5.6843418860808015E-14</v>
      </c>
      <c r="CV51" s="31">
        <v>0</v>
      </c>
      <c r="CW51" s="31">
        <v>0</v>
      </c>
      <c r="CX51" s="31">
        <v>0</v>
      </c>
      <c r="CY51" s="31">
        <v>0</v>
      </c>
      <c r="CZ51" s="32">
        <v>4638.533510610654</v>
      </c>
      <c r="DB51" s="30">
        <v>2061</v>
      </c>
      <c r="DC51" s="31">
        <v>0</v>
      </c>
      <c r="DD51" s="31">
        <v>0</v>
      </c>
      <c r="DE51" s="31">
        <v>0.71790811998400872</v>
      </c>
      <c r="DF51" s="31">
        <v>0.35506670060940232</v>
      </c>
      <c r="DG51" s="31">
        <v>0</v>
      </c>
      <c r="DH51" s="31">
        <v>0</v>
      </c>
      <c r="DI51" s="31">
        <v>0</v>
      </c>
      <c r="DJ51" s="31">
        <v>0</v>
      </c>
      <c r="DK51" s="31">
        <v>0</v>
      </c>
      <c r="DL51" s="31">
        <v>0</v>
      </c>
      <c r="DM51" s="31"/>
      <c r="DN51" s="31"/>
      <c r="DO51" s="31">
        <v>0</v>
      </c>
      <c r="DP51" s="31"/>
      <c r="DQ51" s="31"/>
      <c r="DR51" s="31"/>
      <c r="DS51" s="31"/>
      <c r="DT51" s="31"/>
      <c r="DU51" s="31"/>
      <c r="DV51" s="31">
        <v>0</v>
      </c>
      <c r="DW51" s="33">
        <v>1.0729748205934111</v>
      </c>
      <c r="DZ51" s="34">
        <v>15212962.539613254</v>
      </c>
      <c r="EA51" s="6">
        <v>1072974.8205934111</v>
      </c>
      <c r="EB51" s="6">
        <v>14139987.719019843</v>
      </c>
      <c r="EC51" s="3">
        <v>2061</v>
      </c>
      <c r="ED51" s="35">
        <v>14.139987719019842</v>
      </c>
    </row>
    <row r="52" spans="1:134" x14ac:dyDescent="0.2">
      <c r="A52" s="36">
        <v>2062</v>
      </c>
      <c r="B52" s="28">
        <v>0</v>
      </c>
      <c r="C52" s="28">
        <v>0</v>
      </c>
      <c r="D52" s="28">
        <v>10188830.57936348</v>
      </c>
      <c r="E52" s="28">
        <v>3971743.7710187011</v>
      </c>
      <c r="F52" s="28">
        <v>0</v>
      </c>
      <c r="G52" s="28">
        <v>0</v>
      </c>
      <c r="H52" s="28">
        <v>0</v>
      </c>
      <c r="I52" s="28">
        <v>0</v>
      </c>
      <c r="J52" s="28">
        <v>0</v>
      </c>
      <c r="K52" s="28">
        <v>0</v>
      </c>
      <c r="L52" s="28">
        <v>0</v>
      </c>
      <c r="M52" s="28">
        <v>0</v>
      </c>
      <c r="N52" s="28">
        <v>0</v>
      </c>
      <c r="O52" s="28">
        <v>0</v>
      </c>
      <c r="P52" s="28">
        <v>0</v>
      </c>
      <c r="Q52" s="28">
        <v>0</v>
      </c>
      <c r="R52" s="28">
        <v>0</v>
      </c>
      <c r="S52" s="28">
        <v>0</v>
      </c>
      <c r="T52" s="28">
        <v>0</v>
      </c>
      <c r="U52" s="28">
        <v>0</v>
      </c>
      <c r="V52" s="28">
        <v>0</v>
      </c>
      <c r="W52" s="28">
        <v>0</v>
      </c>
      <c r="X52" s="28">
        <v>0</v>
      </c>
      <c r="Y52" s="28">
        <v>0</v>
      </c>
      <c r="Z52" s="28">
        <v>0</v>
      </c>
      <c r="AA52" s="28">
        <v>7.5491906653996916E-9</v>
      </c>
      <c r="AB52" s="28">
        <v>0</v>
      </c>
      <c r="AC52" s="28">
        <v>0</v>
      </c>
      <c r="AD52" s="28">
        <v>0</v>
      </c>
      <c r="AE52" s="28">
        <v>0</v>
      </c>
      <c r="AF52" s="28">
        <v>14160574.350382188</v>
      </c>
      <c r="AH52" s="36">
        <v>2062</v>
      </c>
      <c r="AI52" s="29">
        <v>0</v>
      </c>
      <c r="AJ52" s="29">
        <v>0</v>
      </c>
      <c r="AK52" s="29">
        <v>0</v>
      </c>
      <c r="AL52" s="29">
        <v>180202.98990549441</v>
      </c>
      <c r="AM52" s="29">
        <v>112985.13789332111</v>
      </c>
      <c r="AN52" s="29">
        <v>0</v>
      </c>
      <c r="AO52" s="29">
        <v>683926.91309075349</v>
      </c>
      <c r="AP52" s="29">
        <v>10555.547305464803</v>
      </c>
      <c r="AQ52" s="29">
        <v>0</v>
      </c>
      <c r="AR52" s="29">
        <v>0</v>
      </c>
      <c r="AS52" s="28">
        <v>987670.58819503384</v>
      </c>
      <c r="AU52" s="30">
        <v>2062</v>
      </c>
      <c r="AV52" s="31">
        <v>0</v>
      </c>
      <c r="AW52" s="31">
        <v>636.983114032348</v>
      </c>
      <c r="AX52" s="31">
        <v>33.942317303619326</v>
      </c>
      <c r="AY52" s="31">
        <v>92.439596804403337</v>
      </c>
      <c r="AZ52" s="31">
        <v>0</v>
      </c>
      <c r="BA52" s="31">
        <v>0</v>
      </c>
      <c r="BB52" s="31">
        <v>0</v>
      </c>
      <c r="BC52" s="31">
        <v>0</v>
      </c>
      <c r="BD52" s="31">
        <v>0</v>
      </c>
      <c r="BE52" s="31">
        <v>0</v>
      </c>
      <c r="BF52" s="31">
        <v>763.36502814037067</v>
      </c>
      <c r="BH52" s="30">
        <v>2062</v>
      </c>
      <c r="BI52" s="31">
        <v>0</v>
      </c>
      <c r="BJ52" s="31">
        <v>4864.0591564004562</v>
      </c>
      <c r="BK52" s="31">
        <v>50.18167186954949</v>
      </c>
      <c r="BL52" s="31">
        <v>21.607262933697598</v>
      </c>
      <c r="BM52" s="31">
        <v>0</v>
      </c>
      <c r="BN52" s="31">
        <v>0</v>
      </c>
      <c r="BO52" s="31">
        <v>0</v>
      </c>
      <c r="BP52" s="31">
        <v>0</v>
      </c>
      <c r="BQ52" s="31">
        <v>0</v>
      </c>
      <c r="BR52" s="31">
        <v>0</v>
      </c>
      <c r="BS52" s="31">
        <v>0</v>
      </c>
      <c r="BT52" s="31">
        <v>0</v>
      </c>
      <c r="BU52" s="31">
        <v>0</v>
      </c>
      <c r="BV52" s="31">
        <v>0</v>
      </c>
      <c r="BW52" s="31">
        <v>0</v>
      </c>
      <c r="BX52" s="31">
        <v>5.6843418860808015E-14</v>
      </c>
      <c r="BY52" s="31">
        <v>0</v>
      </c>
      <c r="BZ52" s="31">
        <v>0</v>
      </c>
      <c r="CA52" s="31">
        <v>0</v>
      </c>
      <c r="CB52" s="31">
        <v>0</v>
      </c>
      <c r="CC52" s="32">
        <v>4935.848091203703</v>
      </c>
      <c r="CD52" s="9">
        <v>4935.848091203703</v>
      </c>
      <c r="CE52" s="30">
        <v>2062</v>
      </c>
      <c r="CF52" s="31">
        <v>0</v>
      </c>
      <c r="CG52" s="31">
        <v>4573.918027721169</v>
      </c>
      <c r="CH52" s="31">
        <v>46.65885375674894</v>
      </c>
      <c r="CI52" s="31">
        <v>18.345002508327404</v>
      </c>
      <c r="CJ52" s="31">
        <v>0</v>
      </c>
      <c r="CK52" s="31">
        <v>0</v>
      </c>
      <c r="CL52" s="31">
        <v>0</v>
      </c>
      <c r="CM52" s="31">
        <v>0</v>
      </c>
      <c r="CN52" s="31">
        <v>0</v>
      </c>
      <c r="CO52" s="31">
        <v>0</v>
      </c>
      <c r="CP52" s="31">
        <v>0</v>
      </c>
      <c r="CQ52" s="31">
        <v>0</v>
      </c>
      <c r="CR52" s="31">
        <v>0</v>
      </c>
      <c r="CS52" s="31">
        <v>0</v>
      </c>
      <c r="CT52" s="31">
        <v>0</v>
      </c>
      <c r="CU52" s="31">
        <v>5.6843418860808015E-14</v>
      </c>
      <c r="CV52" s="31">
        <v>0</v>
      </c>
      <c r="CW52" s="31">
        <v>0</v>
      </c>
      <c r="CX52" s="31">
        <v>0</v>
      </c>
      <c r="CY52" s="31">
        <v>0</v>
      </c>
      <c r="CZ52" s="32">
        <v>4638.9218839862451</v>
      </c>
      <c r="DB52" s="30">
        <v>2062</v>
      </c>
      <c r="DC52" s="31">
        <v>0</v>
      </c>
      <c r="DD52" s="31">
        <v>0</v>
      </c>
      <c r="DE52" s="31">
        <v>0.68392691309075349</v>
      </c>
      <c r="DF52" s="31">
        <v>0.3037436751042803</v>
      </c>
      <c r="DG52" s="31">
        <v>0</v>
      </c>
      <c r="DH52" s="31">
        <v>0</v>
      </c>
      <c r="DI52" s="31">
        <v>0</v>
      </c>
      <c r="DJ52" s="31">
        <v>0</v>
      </c>
      <c r="DK52" s="31">
        <v>0</v>
      </c>
      <c r="DL52" s="31">
        <v>0</v>
      </c>
      <c r="DM52" s="31"/>
      <c r="DN52" s="31"/>
      <c r="DO52" s="31">
        <v>0</v>
      </c>
      <c r="DP52" s="31"/>
      <c r="DQ52" s="31"/>
      <c r="DR52" s="31"/>
      <c r="DS52" s="31"/>
      <c r="DT52" s="31"/>
      <c r="DU52" s="31"/>
      <c r="DV52" s="31">
        <v>0</v>
      </c>
      <c r="DW52" s="33">
        <v>0.98767058819503384</v>
      </c>
      <c r="DZ52" s="34">
        <v>14160574.350382188</v>
      </c>
      <c r="EA52" s="6">
        <v>987670.58819503384</v>
      </c>
      <c r="EB52" s="6">
        <v>13172903.762187155</v>
      </c>
      <c r="EC52" s="3">
        <v>2062</v>
      </c>
      <c r="ED52" s="35">
        <v>13.172903762187154</v>
      </c>
    </row>
    <row r="53" spans="1:134" x14ac:dyDescent="0.2">
      <c r="A53" s="36">
        <v>2063</v>
      </c>
      <c r="B53" s="28">
        <v>0</v>
      </c>
      <c r="C53" s="28">
        <v>0</v>
      </c>
      <c r="D53" s="28">
        <v>9742016.676644979</v>
      </c>
      <c r="E53" s="28">
        <v>3342295.4134607748</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7.7080604931771758E-9</v>
      </c>
      <c r="AB53" s="28">
        <v>0</v>
      </c>
      <c r="AC53" s="28">
        <v>0</v>
      </c>
      <c r="AD53" s="28">
        <v>0</v>
      </c>
      <c r="AE53" s="28">
        <v>0</v>
      </c>
      <c r="AF53" s="28">
        <v>13084312.090105761</v>
      </c>
      <c r="AH53" s="36">
        <v>2063</v>
      </c>
      <c r="AI53" s="29">
        <v>0</v>
      </c>
      <c r="AJ53" s="29">
        <v>0</v>
      </c>
      <c r="AK53" s="29">
        <v>0</v>
      </c>
      <c r="AL53" s="29">
        <v>151698.08614454794</v>
      </c>
      <c r="AM53" s="29">
        <v>95112.9012353422</v>
      </c>
      <c r="AN53" s="29">
        <v>0</v>
      </c>
      <c r="AO53" s="29">
        <v>645149.38592455024</v>
      </c>
      <c r="AP53" s="29">
        <v>8885.8477058955214</v>
      </c>
      <c r="AQ53" s="29">
        <v>0</v>
      </c>
      <c r="AR53" s="29">
        <v>0</v>
      </c>
      <c r="AS53" s="28">
        <v>900846.22101033595</v>
      </c>
      <c r="AU53" s="30">
        <v>2063</v>
      </c>
      <c r="AV53" s="31">
        <v>0</v>
      </c>
      <c r="AW53" s="31">
        <v>639.68250074136051</v>
      </c>
      <c r="AX53" s="31">
        <v>33.066567197704465</v>
      </c>
      <c r="AY53" s="31">
        <v>90.943607540716172</v>
      </c>
      <c r="AZ53" s="31">
        <v>0</v>
      </c>
      <c r="BA53" s="31">
        <v>0</v>
      </c>
      <c r="BB53" s="31">
        <v>0</v>
      </c>
      <c r="BC53" s="31">
        <v>0</v>
      </c>
      <c r="BD53" s="31">
        <v>0</v>
      </c>
      <c r="BE53" s="31">
        <v>0</v>
      </c>
      <c r="BF53" s="31">
        <v>763.69267547978109</v>
      </c>
      <c r="BH53" s="30">
        <v>2063</v>
      </c>
      <c r="BI53" s="31">
        <v>0</v>
      </c>
      <c r="BJ53" s="31">
        <v>4870.9710291834572</v>
      </c>
      <c r="BK53" s="31">
        <v>46.867776136901838</v>
      </c>
      <c r="BL53" s="31">
        <v>18.009285883344774</v>
      </c>
      <c r="BM53" s="31">
        <v>0</v>
      </c>
      <c r="BN53" s="31">
        <v>0</v>
      </c>
      <c r="BO53" s="31">
        <v>0</v>
      </c>
      <c r="BP53" s="31">
        <v>0</v>
      </c>
      <c r="BQ53" s="31">
        <v>0</v>
      </c>
      <c r="BR53" s="31">
        <v>0</v>
      </c>
      <c r="BS53" s="31">
        <v>0</v>
      </c>
      <c r="BT53" s="31">
        <v>0</v>
      </c>
      <c r="BU53" s="31">
        <v>0</v>
      </c>
      <c r="BV53" s="31">
        <v>0</v>
      </c>
      <c r="BW53" s="31">
        <v>0</v>
      </c>
      <c r="BX53" s="31">
        <v>5.6843418860808015E-14</v>
      </c>
      <c r="BY53" s="31">
        <v>0</v>
      </c>
      <c r="BZ53" s="31">
        <v>0</v>
      </c>
      <c r="CA53" s="31">
        <v>0</v>
      </c>
      <c r="CB53" s="31">
        <v>0</v>
      </c>
      <c r="CC53" s="32">
        <v>4935.8480912037039</v>
      </c>
      <c r="CD53" s="9">
        <v>4935.8480912037039</v>
      </c>
      <c r="CE53" s="30">
        <v>2063</v>
      </c>
      <c r="CF53" s="31">
        <v>0</v>
      </c>
      <c r="CG53" s="31">
        <v>4580.4176072926639</v>
      </c>
      <c r="CH53" s="31">
        <v>43.577597780330436</v>
      </c>
      <c r="CI53" s="31">
        <v>15.290247344928662</v>
      </c>
      <c r="CJ53" s="31">
        <v>0</v>
      </c>
      <c r="CK53" s="31">
        <v>0</v>
      </c>
      <c r="CL53" s="31">
        <v>0</v>
      </c>
      <c r="CM53" s="31">
        <v>0</v>
      </c>
      <c r="CN53" s="31">
        <v>0</v>
      </c>
      <c r="CO53" s="31">
        <v>0</v>
      </c>
      <c r="CP53" s="31">
        <v>0</v>
      </c>
      <c r="CQ53" s="31">
        <v>0</v>
      </c>
      <c r="CR53" s="31">
        <v>0</v>
      </c>
      <c r="CS53" s="31">
        <v>0</v>
      </c>
      <c r="CT53" s="31">
        <v>0</v>
      </c>
      <c r="CU53" s="31">
        <v>5.6843418860808015E-14</v>
      </c>
      <c r="CV53" s="31">
        <v>0</v>
      </c>
      <c r="CW53" s="31">
        <v>0</v>
      </c>
      <c r="CX53" s="31">
        <v>0</v>
      </c>
      <c r="CY53" s="31">
        <v>0</v>
      </c>
      <c r="CZ53" s="32">
        <v>4639.2854524179229</v>
      </c>
      <c r="DB53" s="30">
        <v>2063</v>
      </c>
      <c r="DC53" s="31">
        <v>0</v>
      </c>
      <c r="DD53" s="31">
        <v>0</v>
      </c>
      <c r="DE53" s="31">
        <v>0.64514938592455029</v>
      </c>
      <c r="DF53" s="31">
        <v>0.25569683508578567</v>
      </c>
      <c r="DG53" s="31">
        <v>0</v>
      </c>
      <c r="DH53" s="31">
        <v>0</v>
      </c>
      <c r="DI53" s="31">
        <v>0</v>
      </c>
      <c r="DJ53" s="31">
        <v>0</v>
      </c>
      <c r="DK53" s="31">
        <v>0</v>
      </c>
      <c r="DL53" s="31">
        <v>0</v>
      </c>
      <c r="DM53" s="31"/>
      <c r="DN53" s="31"/>
      <c r="DO53" s="31">
        <v>0</v>
      </c>
      <c r="DP53" s="31"/>
      <c r="DQ53" s="31"/>
      <c r="DR53" s="31"/>
      <c r="DS53" s="31"/>
      <c r="DT53" s="31"/>
      <c r="DU53" s="31"/>
      <c r="DV53" s="31">
        <v>0</v>
      </c>
      <c r="DW53" s="33">
        <v>0.90084622101033596</v>
      </c>
      <c r="DZ53" s="34">
        <v>13084312.090105761</v>
      </c>
      <c r="EA53" s="6">
        <v>900846.22101033595</v>
      </c>
      <c r="EB53" s="6">
        <v>12183465.869095424</v>
      </c>
      <c r="EC53" s="3">
        <v>2063</v>
      </c>
      <c r="ED53" s="35">
        <v>12.183465869095425</v>
      </c>
    </row>
    <row r="54" spans="1:134" x14ac:dyDescent="0.2">
      <c r="A54" s="36">
        <v>2064</v>
      </c>
      <c r="B54" s="28">
        <v>0</v>
      </c>
      <c r="C54" s="28">
        <v>0</v>
      </c>
      <c r="D54" s="28">
        <v>9886891.0434455406</v>
      </c>
      <c r="E54" s="28">
        <v>2105459.0046099033</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7.8701865776549055E-9</v>
      </c>
      <c r="AB54" s="28">
        <v>0</v>
      </c>
      <c r="AC54" s="28">
        <v>0</v>
      </c>
      <c r="AD54" s="28">
        <v>0</v>
      </c>
      <c r="AE54" s="28">
        <v>0</v>
      </c>
      <c r="AF54" s="28">
        <v>11992350.048055451</v>
      </c>
      <c r="AH54" s="36">
        <v>2064</v>
      </c>
      <c r="AI54" s="29">
        <v>0</v>
      </c>
      <c r="AJ54" s="29">
        <v>0</v>
      </c>
      <c r="AK54" s="29">
        <v>0</v>
      </c>
      <c r="AL54" s="29">
        <v>91312.167516234622</v>
      </c>
      <c r="AM54" s="29">
        <v>57251.646288279713</v>
      </c>
      <c r="AN54" s="29">
        <v>0</v>
      </c>
      <c r="AO54" s="29">
        <v>653206.76674896036</v>
      </c>
      <c r="AP54" s="29">
        <v>5348.6898540785724</v>
      </c>
      <c r="AQ54" s="29">
        <v>0</v>
      </c>
      <c r="AR54" s="29">
        <v>0</v>
      </c>
      <c r="AS54" s="28">
        <v>807119.2704075533</v>
      </c>
      <c r="AU54" s="30">
        <v>2064</v>
      </c>
      <c r="AV54" s="31">
        <v>0</v>
      </c>
      <c r="AW54" s="31">
        <v>642.00957966865133</v>
      </c>
      <c r="AX54" s="31">
        <v>32.595312717918297</v>
      </c>
      <c r="AY54" s="31">
        <v>89.426041809898933</v>
      </c>
      <c r="AZ54" s="31">
        <v>0</v>
      </c>
      <c r="BA54" s="31">
        <v>0</v>
      </c>
      <c r="BB54" s="31">
        <v>0</v>
      </c>
      <c r="BC54" s="31">
        <v>0</v>
      </c>
      <c r="BD54" s="31">
        <v>0</v>
      </c>
      <c r="BE54" s="31">
        <v>0</v>
      </c>
      <c r="BF54" s="31">
        <v>764.03093419646859</v>
      </c>
      <c r="BH54" s="30">
        <v>2064</v>
      </c>
      <c r="BI54" s="31">
        <v>0</v>
      </c>
      <c r="BJ54" s="31">
        <v>4878.1317454821701</v>
      </c>
      <c r="BK54" s="31">
        <v>46.983282964961177</v>
      </c>
      <c r="BL54" s="31">
        <v>10.733062756572167</v>
      </c>
      <c r="BM54" s="31">
        <v>0</v>
      </c>
      <c r="BN54" s="31">
        <v>0</v>
      </c>
      <c r="BO54" s="31">
        <v>0</v>
      </c>
      <c r="BP54" s="31">
        <v>0</v>
      </c>
      <c r="BQ54" s="31">
        <v>0</v>
      </c>
      <c r="BR54" s="31">
        <v>0</v>
      </c>
      <c r="BS54" s="31">
        <v>0</v>
      </c>
      <c r="BT54" s="31">
        <v>0</v>
      </c>
      <c r="BU54" s="31">
        <v>0</v>
      </c>
      <c r="BV54" s="31">
        <v>0</v>
      </c>
      <c r="BW54" s="31">
        <v>0</v>
      </c>
      <c r="BX54" s="31">
        <v>5.6843418860808015E-14</v>
      </c>
      <c r="BY54" s="31">
        <v>0</v>
      </c>
      <c r="BZ54" s="31">
        <v>0</v>
      </c>
      <c r="CA54" s="31">
        <v>0</v>
      </c>
      <c r="CB54" s="31">
        <v>0</v>
      </c>
      <c r="CC54" s="32">
        <v>4935.8480912037039</v>
      </c>
      <c r="CD54" s="9">
        <v>4935.8480912037039</v>
      </c>
      <c r="CE54" s="30">
        <v>2064</v>
      </c>
      <c r="CF54" s="31">
        <v>0</v>
      </c>
      <c r="CG54" s="31">
        <v>4587.1511868641592</v>
      </c>
      <c r="CH54" s="31">
        <v>43.684995880025824</v>
      </c>
      <c r="CI54" s="31">
        <v>9.112586994268467</v>
      </c>
      <c r="CJ54" s="31">
        <v>0</v>
      </c>
      <c r="CK54" s="31">
        <v>0</v>
      </c>
      <c r="CL54" s="31">
        <v>0</v>
      </c>
      <c r="CM54" s="31">
        <v>0</v>
      </c>
      <c r="CN54" s="31">
        <v>0</v>
      </c>
      <c r="CO54" s="31">
        <v>0</v>
      </c>
      <c r="CP54" s="31">
        <v>0</v>
      </c>
      <c r="CQ54" s="31">
        <v>0</v>
      </c>
      <c r="CR54" s="31">
        <v>0</v>
      </c>
      <c r="CS54" s="31">
        <v>0</v>
      </c>
      <c r="CT54" s="31">
        <v>0</v>
      </c>
      <c r="CU54" s="31">
        <v>5.6843418860808015E-14</v>
      </c>
      <c r="CV54" s="31">
        <v>0</v>
      </c>
      <c r="CW54" s="31">
        <v>0</v>
      </c>
      <c r="CX54" s="31">
        <v>0</v>
      </c>
      <c r="CY54" s="31">
        <v>0</v>
      </c>
      <c r="CZ54" s="32">
        <v>4639.9487697384538</v>
      </c>
      <c r="DB54" s="30">
        <v>2064</v>
      </c>
      <c r="DC54" s="31">
        <v>0</v>
      </c>
      <c r="DD54" s="31">
        <v>0</v>
      </c>
      <c r="DE54" s="31">
        <v>0.65320676674896039</v>
      </c>
      <c r="DF54" s="31">
        <v>0.15391250365859291</v>
      </c>
      <c r="DG54" s="31">
        <v>0</v>
      </c>
      <c r="DH54" s="31">
        <v>0</v>
      </c>
      <c r="DI54" s="31">
        <v>0</v>
      </c>
      <c r="DJ54" s="31">
        <v>0</v>
      </c>
      <c r="DK54" s="31">
        <v>0</v>
      </c>
      <c r="DL54" s="31">
        <v>0</v>
      </c>
      <c r="DM54" s="31"/>
      <c r="DN54" s="31"/>
      <c r="DO54" s="31">
        <v>0</v>
      </c>
      <c r="DP54" s="31"/>
      <c r="DQ54" s="31"/>
      <c r="DR54" s="31"/>
      <c r="DS54" s="31"/>
      <c r="DT54" s="31"/>
      <c r="DU54" s="31"/>
      <c r="DV54" s="31">
        <v>0</v>
      </c>
      <c r="DW54" s="33">
        <v>0.80711927040755327</v>
      </c>
      <c r="DZ54" s="34">
        <v>11992350.048055451</v>
      </c>
      <c r="EA54" s="6">
        <v>807119.2704075533</v>
      </c>
      <c r="EB54" s="6">
        <v>11185230.777647898</v>
      </c>
      <c r="EC54" s="3">
        <v>2064</v>
      </c>
      <c r="ED54" s="35">
        <v>11.185230777647897</v>
      </c>
    </row>
    <row r="55" spans="1:134" x14ac:dyDescent="0.2">
      <c r="A55" s="36">
        <v>2065</v>
      </c>
      <c r="B55" s="28">
        <v>0</v>
      </c>
      <c r="C55" s="28">
        <v>0</v>
      </c>
      <c r="D55" s="28">
        <v>9535235.3016439527</v>
      </c>
      <c r="E55" s="28">
        <v>1632374.6894379407</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8.0356348325683301E-9</v>
      </c>
      <c r="AB55" s="28">
        <v>0</v>
      </c>
      <c r="AC55" s="28">
        <v>0</v>
      </c>
      <c r="AD55" s="28">
        <v>0</v>
      </c>
      <c r="AE55" s="28">
        <v>0</v>
      </c>
      <c r="AF55" s="28">
        <v>11167609.991081901</v>
      </c>
      <c r="AH55" s="36">
        <v>2065</v>
      </c>
      <c r="AI55" s="29">
        <v>0</v>
      </c>
      <c r="AJ55" s="29">
        <v>0</v>
      </c>
      <c r="AK55" s="29">
        <v>0</v>
      </c>
      <c r="AL55" s="29">
        <v>67834.562333611684</v>
      </c>
      <c r="AM55" s="29">
        <v>42531.466227145633</v>
      </c>
      <c r="AN55" s="29">
        <v>0</v>
      </c>
      <c r="AO55" s="29">
        <v>625747.93785908294</v>
      </c>
      <c r="AP55" s="29">
        <v>3973.4686535082142</v>
      </c>
      <c r="AQ55" s="29">
        <v>0</v>
      </c>
      <c r="AR55" s="29">
        <v>0</v>
      </c>
      <c r="AS55" s="28">
        <v>740087.43507334846</v>
      </c>
      <c r="AU55" s="30">
        <v>2065</v>
      </c>
      <c r="AV55" s="31">
        <v>0</v>
      </c>
      <c r="AW55" s="31">
        <v>644.01271358068664</v>
      </c>
      <c r="AX55" s="31">
        <v>32.377919036612489</v>
      </c>
      <c r="AY55" s="31">
        <v>87.955455609008069</v>
      </c>
      <c r="AZ55" s="31">
        <v>0</v>
      </c>
      <c r="BA55" s="31">
        <v>0</v>
      </c>
      <c r="BB55" s="31">
        <v>0</v>
      </c>
      <c r="BC55" s="31">
        <v>0</v>
      </c>
      <c r="BD55" s="31">
        <v>0</v>
      </c>
      <c r="BE55" s="31">
        <v>0</v>
      </c>
      <c r="BF55" s="31">
        <v>764.34608822630719</v>
      </c>
      <c r="BH55" s="30">
        <v>2065</v>
      </c>
      <c r="BI55" s="31">
        <v>0</v>
      </c>
      <c r="BJ55" s="31">
        <v>4883.3909682541644</v>
      </c>
      <c r="BK55" s="31">
        <v>44.562622200614797</v>
      </c>
      <c r="BL55" s="31">
        <v>7.8945007489244858</v>
      </c>
      <c r="BM55" s="31">
        <v>0</v>
      </c>
      <c r="BN55" s="31">
        <v>0</v>
      </c>
      <c r="BO55" s="31">
        <v>0</v>
      </c>
      <c r="BP55" s="31">
        <v>0</v>
      </c>
      <c r="BQ55" s="31">
        <v>0</v>
      </c>
      <c r="BR55" s="31">
        <v>0</v>
      </c>
      <c r="BS55" s="31">
        <v>0</v>
      </c>
      <c r="BT55" s="31">
        <v>0</v>
      </c>
      <c r="BU55" s="31">
        <v>0</v>
      </c>
      <c r="BV55" s="31">
        <v>0</v>
      </c>
      <c r="BW55" s="31">
        <v>0</v>
      </c>
      <c r="BX55" s="31">
        <v>5.6843418860808015E-14</v>
      </c>
      <c r="BY55" s="31">
        <v>0</v>
      </c>
      <c r="BZ55" s="31">
        <v>0</v>
      </c>
      <c r="CA55" s="31">
        <v>0</v>
      </c>
      <c r="CB55" s="31">
        <v>0</v>
      </c>
      <c r="CC55" s="32">
        <v>4935.8480912037039</v>
      </c>
      <c r="CD55" s="9">
        <v>4935.8480912037039</v>
      </c>
      <c r="CE55" s="30">
        <v>2065</v>
      </c>
      <c r="CF55" s="31">
        <v>0</v>
      </c>
      <c r="CG55" s="31">
        <v>4592.0966969978035</v>
      </c>
      <c r="CH55" s="31">
        <v>41.434268624625759</v>
      </c>
      <c r="CI55" s="31">
        <v>6.7025905356643332</v>
      </c>
      <c r="CJ55" s="31">
        <v>0</v>
      </c>
      <c r="CK55" s="31">
        <v>0</v>
      </c>
      <c r="CL55" s="31">
        <v>0</v>
      </c>
      <c r="CM55" s="31">
        <v>0</v>
      </c>
      <c r="CN55" s="31">
        <v>0</v>
      </c>
      <c r="CO55" s="31">
        <v>0</v>
      </c>
      <c r="CP55" s="31">
        <v>0</v>
      </c>
      <c r="CQ55" s="31">
        <v>0</v>
      </c>
      <c r="CR55" s="31">
        <v>0</v>
      </c>
      <c r="CS55" s="31">
        <v>0</v>
      </c>
      <c r="CT55" s="31">
        <v>0</v>
      </c>
      <c r="CU55" s="31">
        <v>5.6843418860808015E-14</v>
      </c>
      <c r="CV55" s="31">
        <v>0</v>
      </c>
      <c r="CW55" s="31">
        <v>0</v>
      </c>
      <c r="CX55" s="31">
        <v>0</v>
      </c>
      <c r="CY55" s="31">
        <v>0</v>
      </c>
      <c r="CZ55" s="32">
        <v>4640.2335561580931</v>
      </c>
      <c r="DB55" s="30">
        <v>2065</v>
      </c>
      <c r="DC55" s="31">
        <v>0</v>
      </c>
      <c r="DD55" s="31">
        <v>0</v>
      </c>
      <c r="DE55" s="31">
        <v>0.62574793785908289</v>
      </c>
      <c r="DF55" s="31">
        <v>0.11433949721426553</v>
      </c>
      <c r="DG55" s="31">
        <v>0</v>
      </c>
      <c r="DH55" s="31">
        <v>0</v>
      </c>
      <c r="DI55" s="31">
        <v>0</v>
      </c>
      <c r="DJ55" s="31">
        <v>0</v>
      </c>
      <c r="DK55" s="31">
        <v>0</v>
      </c>
      <c r="DL55" s="31">
        <v>0</v>
      </c>
      <c r="DM55" s="31"/>
      <c r="DN55" s="31"/>
      <c r="DO55" s="31">
        <v>0</v>
      </c>
      <c r="DP55" s="31"/>
      <c r="DQ55" s="31"/>
      <c r="DR55" s="31"/>
      <c r="DS55" s="31"/>
      <c r="DT55" s="31"/>
      <c r="DU55" s="31"/>
      <c r="DV55" s="31">
        <v>0</v>
      </c>
      <c r="DW55" s="33">
        <v>0.7400874350733484</v>
      </c>
      <c r="DZ55" s="34">
        <v>11167609.991081901</v>
      </c>
      <c r="EA55" s="6">
        <v>740087.43507334846</v>
      </c>
      <c r="EB55" s="6">
        <v>10427522.556008553</v>
      </c>
      <c r="EC55" s="3">
        <v>2065</v>
      </c>
      <c r="ED55" s="35">
        <v>10.427522556008553</v>
      </c>
    </row>
    <row r="56" spans="1:134" x14ac:dyDescent="0.2">
      <c r="A56" s="36">
        <v>2066</v>
      </c>
      <c r="B56" s="28">
        <v>0</v>
      </c>
      <c r="C56" s="28">
        <v>0</v>
      </c>
      <c r="D56" s="28">
        <v>9058654.006195914</v>
      </c>
      <c r="E56" s="28">
        <v>1373820.4773871216</v>
      </c>
      <c r="F56" s="28">
        <v>0</v>
      </c>
      <c r="G56" s="28">
        <v>0</v>
      </c>
      <c r="H56" s="28">
        <v>0</v>
      </c>
      <c r="I56" s="28">
        <v>0</v>
      </c>
      <c r="J56" s="28">
        <v>0</v>
      </c>
      <c r="K56" s="28">
        <v>0</v>
      </c>
      <c r="L56" s="28">
        <v>0</v>
      </c>
      <c r="M56" s="28">
        <v>0</v>
      </c>
      <c r="N56" s="28">
        <v>0</v>
      </c>
      <c r="O56" s="28">
        <v>0</v>
      </c>
      <c r="P56" s="28">
        <v>0</v>
      </c>
      <c r="Q56" s="28">
        <v>0</v>
      </c>
      <c r="R56" s="28">
        <v>0</v>
      </c>
      <c r="S56" s="28">
        <v>0</v>
      </c>
      <c r="T56" s="28">
        <v>0</v>
      </c>
      <c r="U56" s="28">
        <v>0</v>
      </c>
      <c r="V56" s="28">
        <v>0</v>
      </c>
      <c r="W56" s="28">
        <v>0</v>
      </c>
      <c r="X56" s="28">
        <v>0</v>
      </c>
      <c r="Y56" s="28">
        <v>0</v>
      </c>
      <c r="Z56" s="28">
        <v>0</v>
      </c>
      <c r="AA56" s="28">
        <v>8.2044724978136246E-9</v>
      </c>
      <c r="AB56" s="28">
        <v>0</v>
      </c>
      <c r="AC56" s="28">
        <v>0</v>
      </c>
      <c r="AD56" s="28">
        <v>0</v>
      </c>
      <c r="AE56" s="28">
        <v>0</v>
      </c>
      <c r="AF56" s="28">
        <v>10432474.483583042</v>
      </c>
      <c r="AH56" s="36">
        <v>2066</v>
      </c>
      <c r="AI56" s="29">
        <v>0</v>
      </c>
      <c r="AJ56" s="29">
        <v>0</v>
      </c>
      <c r="AK56" s="29">
        <v>0</v>
      </c>
      <c r="AL56" s="29">
        <v>56530.439572995463</v>
      </c>
      <c r="AM56" s="29">
        <v>35443.915296159059</v>
      </c>
      <c r="AN56" s="29">
        <v>0</v>
      </c>
      <c r="AO56" s="29">
        <v>585884.62168806349</v>
      </c>
      <c r="AP56" s="29">
        <v>3311.3198034306288</v>
      </c>
      <c r="AQ56" s="29">
        <v>0</v>
      </c>
      <c r="AR56" s="29">
        <v>0</v>
      </c>
      <c r="AS56" s="28">
        <v>681170.29636064859</v>
      </c>
      <c r="AU56" s="30">
        <v>2066</v>
      </c>
      <c r="AV56" s="31">
        <v>0</v>
      </c>
      <c r="AW56" s="31">
        <v>646.05791510377901</v>
      </c>
      <c r="AX56" s="31">
        <v>32.15009536909416</v>
      </c>
      <c r="AY56" s="31">
        <v>86.463661769485029</v>
      </c>
      <c r="AZ56" s="31">
        <v>0</v>
      </c>
      <c r="BA56" s="31">
        <v>0</v>
      </c>
      <c r="BB56" s="31">
        <v>0</v>
      </c>
      <c r="BC56" s="31">
        <v>0</v>
      </c>
      <c r="BD56" s="31">
        <v>0</v>
      </c>
      <c r="BE56" s="31">
        <v>0</v>
      </c>
      <c r="BF56" s="31">
        <v>764.67167224235823</v>
      </c>
      <c r="BH56" s="30">
        <v>2066</v>
      </c>
      <c r="BI56" s="31">
        <v>0</v>
      </c>
      <c r="BJ56" s="31">
        <v>4888.023637298691</v>
      </c>
      <c r="BK56" s="31">
        <v>41.310650727566227</v>
      </c>
      <c r="BL56" s="31">
        <v>6.5138031774461638</v>
      </c>
      <c r="BM56" s="31">
        <v>0</v>
      </c>
      <c r="BN56" s="31">
        <v>0</v>
      </c>
      <c r="BO56" s="31">
        <v>0</v>
      </c>
      <c r="BP56" s="31">
        <v>0</v>
      </c>
      <c r="BQ56" s="31">
        <v>0</v>
      </c>
      <c r="BR56" s="31">
        <v>0</v>
      </c>
      <c r="BS56" s="31">
        <v>0</v>
      </c>
      <c r="BT56" s="31">
        <v>0</v>
      </c>
      <c r="BU56" s="31">
        <v>0</v>
      </c>
      <c r="BV56" s="31">
        <v>0</v>
      </c>
      <c r="BW56" s="31">
        <v>0</v>
      </c>
      <c r="BX56" s="31">
        <v>5.6843418860808015E-14</v>
      </c>
      <c r="BY56" s="31">
        <v>0</v>
      </c>
      <c r="BZ56" s="31">
        <v>0</v>
      </c>
      <c r="CA56" s="31">
        <v>0</v>
      </c>
      <c r="CB56" s="31">
        <v>0</v>
      </c>
      <c r="CC56" s="32">
        <v>4935.848091203703</v>
      </c>
      <c r="CD56" s="9">
        <v>4935.848091203703</v>
      </c>
      <c r="CE56" s="30">
        <v>2066</v>
      </c>
      <c r="CF56" s="31">
        <v>0</v>
      </c>
      <c r="CG56" s="31">
        <v>4596.4530273338241</v>
      </c>
      <c r="CH56" s="31">
        <v>38.410589744883907</v>
      </c>
      <c r="CI56" s="31">
        <v>5.5303504194712865</v>
      </c>
      <c r="CJ56" s="31">
        <v>0</v>
      </c>
      <c r="CK56" s="31">
        <v>0</v>
      </c>
      <c r="CL56" s="31">
        <v>0</v>
      </c>
      <c r="CM56" s="31">
        <v>0</v>
      </c>
      <c r="CN56" s="31">
        <v>0</v>
      </c>
      <c r="CO56" s="31">
        <v>0</v>
      </c>
      <c r="CP56" s="31">
        <v>0</v>
      </c>
      <c r="CQ56" s="31">
        <v>0</v>
      </c>
      <c r="CR56" s="31">
        <v>0</v>
      </c>
      <c r="CS56" s="31">
        <v>0</v>
      </c>
      <c r="CT56" s="31">
        <v>0</v>
      </c>
      <c r="CU56" s="31">
        <v>5.6843418860808015E-14</v>
      </c>
      <c r="CV56" s="31">
        <v>0</v>
      </c>
      <c r="CW56" s="31">
        <v>0</v>
      </c>
      <c r="CX56" s="31">
        <v>0</v>
      </c>
      <c r="CY56" s="31">
        <v>0</v>
      </c>
      <c r="CZ56" s="32">
        <v>4640.3939674981793</v>
      </c>
      <c r="DB56" s="30">
        <v>2066</v>
      </c>
      <c r="DC56" s="31">
        <v>0</v>
      </c>
      <c r="DD56" s="31">
        <v>0</v>
      </c>
      <c r="DE56" s="31">
        <v>0.58588462168806343</v>
      </c>
      <c r="DF56" s="31">
        <v>9.5285674672585141E-2</v>
      </c>
      <c r="DG56" s="31">
        <v>0</v>
      </c>
      <c r="DH56" s="31">
        <v>0</v>
      </c>
      <c r="DI56" s="31">
        <v>0</v>
      </c>
      <c r="DJ56" s="31">
        <v>0</v>
      </c>
      <c r="DK56" s="31">
        <v>0</v>
      </c>
      <c r="DL56" s="31">
        <v>0</v>
      </c>
      <c r="DM56" s="31"/>
      <c r="DN56" s="31"/>
      <c r="DO56" s="31">
        <v>0</v>
      </c>
      <c r="DP56" s="31"/>
      <c r="DQ56" s="31"/>
      <c r="DR56" s="31"/>
      <c r="DS56" s="31"/>
      <c r="DT56" s="31"/>
      <c r="DU56" s="31"/>
      <c r="DV56" s="31">
        <v>0</v>
      </c>
      <c r="DW56" s="33">
        <v>0.68117029636064852</v>
      </c>
      <c r="DZ56" s="34">
        <v>10432474.483583042</v>
      </c>
      <c r="EA56" s="6">
        <v>681170.29636064859</v>
      </c>
      <c r="EB56" s="6">
        <v>9751304.1872223932</v>
      </c>
      <c r="EC56" s="3">
        <v>2066</v>
      </c>
      <c r="ED56" s="35">
        <v>9.7513041872223933</v>
      </c>
    </row>
    <row r="57" spans="1:134" x14ac:dyDescent="0.2">
      <c r="A57" s="36">
        <v>2067</v>
      </c>
      <c r="B57" s="28">
        <v>0</v>
      </c>
      <c r="C57" s="28">
        <v>0</v>
      </c>
      <c r="D57" s="28">
        <v>9093538.5684416704</v>
      </c>
      <c r="E57" s="28">
        <v>656077.00309051212</v>
      </c>
      <c r="F57" s="28">
        <v>0</v>
      </c>
      <c r="G57" s="28">
        <v>0</v>
      </c>
      <c r="H57" s="28">
        <v>0</v>
      </c>
      <c r="I57" s="28">
        <v>0</v>
      </c>
      <c r="J57" s="28">
        <v>0</v>
      </c>
      <c r="K57" s="28">
        <v>0</v>
      </c>
      <c r="L57" s="28">
        <v>0</v>
      </c>
      <c r="M57" s="28">
        <v>0</v>
      </c>
      <c r="N57" s="28">
        <v>0</v>
      </c>
      <c r="O57" s="28">
        <v>0</v>
      </c>
      <c r="P57" s="28">
        <v>0</v>
      </c>
      <c r="Q57" s="28">
        <v>0</v>
      </c>
      <c r="R57" s="28">
        <v>0</v>
      </c>
      <c r="S57" s="28">
        <v>0</v>
      </c>
      <c r="T57" s="28">
        <v>0</v>
      </c>
      <c r="U57" s="28">
        <v>0</v>
      </c>
      <c r="V57" s="28">
        <v>0</v>
      </c>
      <c r="W57" s="28">
        <v>0</v>
      </c>
      <c r="X57" s="28">
        <v>0</v>
      </c>
      <c r="Y57" s="28">
        <v>0</v>
      </c>
      <c r="Z57" s="28">
        <v>0</v>
      </c>
      <c r="AA57" s="28">
        <v>8.3767681660497664E-9</v>
      </c>
      <c r="AB57" s="28">
        <v>0</v>
      </c>
      <c r="AC57" s="28">
        <v>0</v>
      </c>
      <c r="AD57" s="28">
        <v>0</v>
      </c>
      <c r="AE57" s="28">
        <v>0</v>
      </c>
      <c r="AF57" s="28">
        <v>9749615.5715321898</v>
      </c>
      <c r="AH57" s="36">
        <v>2067</v>
      </c>
      <c r="AI57" s="29">
        <v>0</v>
      </c>
      <c r="AJ57" s="29">
        <v>0</v>
      </c>
      <c r="AK57" s="29">
        <v>0</v>
      </c>
      <c r="AL57" s="29">
        <v>26731.811753440194</v>
      </c>
      <c r="AM57" s="29">
        <v>16760.528993912401</v>
      </c>
      <c r="AN57" s="29">
        <v>0</v>
      </c>
      <c r="AO57" s="29">
        <v>575146.61109752359</v>
      </c>
      <c r="AP57" s="29">
        <v>1565.839188751522</v>
      </c>
      <c r="AQ57" s="29">
        <v>0</v>
      </c>
      <c r="AR57" s="29">
        <v>0</v>
      </c>
      <c r="AS57" s="28">
        <v>620204.7910336277</v>
      </c>
      <c r="AU57" s="30">
        <v>2067</v>
      </c>
      <c r="AV57" s="31">
        <v>0</v>
      </c>
      <c r="AW57" s="31">
        <v>648.10055598967654</v>
      </c>
      <c r="AX57" s="31">
        <v>31.922906570301844</v>
      </c>
      <c r="AY57" s="31">
        <v>84.9731588297049</v>
      </c>
      <c r="AZ57" s="31">
        <v>0</v>
      </c>
      <c r="BA57" s="31">
        <v>0</v>
      </c>
      <c r="BB57" s="31">
        <v>0</v>
      </c>
      <c r="BC57" s="31">
        <v>0</v>
      </c>
      <c r="BD57" s="31">
        <v>0</v>
      </c>
      <c r="BE57" s="31">
        <v>0</v>
      </c>
      <c r="BF57" s="31">
        <v>764.99662138968324</v>
      </c>
      <c r="BH57" s="30">
        <v>2067</v>
      </c>
      <c r="BI57" s="31">
        <v>0</v>
      </c>
      <c r="BJ57" s="31">
        <v>4892.646380960824</v>
      </c>
      <c r="BK57" s="31">
        <v>40.151995006068844</v>
      </c>
      <c r="BL57" s="31">
        <v>3.0497152368104707</v>
      </c>
      <c r="BM57" s="31">
        <v>0</v>
      </c>
      <c r="BN57" s="31">
        <v>0</v>
      </c>
      <c r="BO57" s="31">
        <v>0</v>
      </c>
      <c r="BP57" s="31">
        <v>0</v>
      </c>
      <c r="BQ57" s="31">
        <v>0</v>
      </c>
      <c r="BR57" s="31">
        <v>0</v>
      </c>
      <c r="BS57" s="31">
        <v>0</v>
      </c>
      <c r="BT57" s="31">
        <v>0</v>
      </c>
      <c r="BU57" s="31">
        <v>0</v>
      </c>
      <c r="BV57" s="31">
        <v>0</v>
      </c>
      <c r="BW57" s="31">
        <v>0</v>
      </c>
      <c r="BX57" s="31">
        <v>5.6843418860808015E-14</v>
      </c>
      <c r="BY57" s="31">
        <v>0</v>
      </c>
      <c r="BZ57" s="31">
        <v>0</v>
      </c>
      <c r="CA57" s="31">
        <v>0</v>
      </c>
      <c r="CB57" s="31">
        <v>0</v>
      </c>
      <c r="CC57" s="32">
        <v>4935.8480912037039</v>
      </c>
      <c r="CD57" s="9">
        <v>4935.8480912037039</v>
      </c>
      <c r="CE57" s="30">
        <v>2067</v>
      </c>
      <c r="CF57" s="31">
        <v>0</v>
      </c>
      <c r="CG57" s="31">
        <v>4600.8000243365113</v>
      </c>
      <c r="CH57" s="31">
        <v>37.33327315000632</v>
      </c>
      <c r="CI57" s="31">
        <v>2.589269813610692</v>
      </c>
      <c r="CJ57" s="31">
        <v>0</v>
      </c>
      <c r="CK57" s="31">
        <v>0</v>
      </c>
      <c r="CL57" s="31">
        <v>0</v>
      </c>
      <c r="CM57" s="31">
        <v>0</v>
      </c>
      <c r="CN57" s="31">
        <v>0</v>
      </c>
      <c r="CO57" s="31">
        <v>0</v>
      </c>
      <c r="CP57" s="31">
        <v>0</v>
      </c>
      <c r="CQ57" s="31">
        <v>0</v>
      </c>
      <c r="CR57" s="31">
        <v>0</v>
      </c>
      <c r="CS57" s="31">
        <v>0</v>
      </c>
      <c r="CT57" s="31">
        <v>0</v>
      </c>
      <c r="CU57" s="31">
        <v>5.6843418860808015E-14</v>
      </c>
      <c r="CV57" s="31">
        <v>0</v>
      </c>
      <c r="CW57" s="31">
        <v>0</v>
      </c>
      <c r="CX57" s="31">
        <v>0</v>
      </c>
      <c r="CY57" s="31">
        <v>0</v>
      </c>
      <c r="CZ57" s="32">
        <v>4640.7225673001276</v>
      </c>
      <c r="DB57" s="30">
        <v>2067</v>
      </c>
      <c r="DC57" s="31">
        <v>0</v>
      </c>
      <c r="DD57" s="31">
        <v>0</v>
      </c>
      <c r="DE57" s="31">
        <v>0.57514661109752363</v>
      </c>
      <c r="DF57" s="31">
        <v>4.5058179936104122E-2</v>
      </c>
      <c r="DG57" s="31">
        <v>0</v>
      </c>
      <c r="DH57" s="31">
        <v>0</v>
      </c>
      <c r="DI57" s="31">
        <v>0</v>
      </c>
      <c r="DJ57" s="31">
        <v>0</v>
      </c>
      <c r="DK57" s="31">
        <v>0</v>
      </c>
      <c r="DL57" s="31">
        <v>0</v>
      </c>
      <c r="DM57" s="31"/>
      <c r="DN57" s="31"/>
      <c r="DO57" s="31">
        <v>0</v>
      </c>
      <c r="DP57" s="31"/>
      <c r="DQ57" s="31"/>
      <c r="DR57" s="31"/>
      <c r="DS57" s="31"/>
      <c r="DT57" s="31"/>
      <c r="DU57" s="31"/>
      <c r="DV57" s="31">
        <v>0</v>
      </c>
      <c r="DW57" s="33">
        <v>0.6202047910336278</v>
      </c>
      <c r="DZ57" s="34">
        <v>9749615.5715321898</v>
      </c>
      <c r="EA57" s="6">
        <v>620204.7910336277</v>
      </c>
      <c r="EB57" s="6">
        <v>9129410.7804985624</v>
      </c>
      <c r="EC57" s="3">
        <v>2067</v>
      </c>
      <c r="ED57" s="35">
        <v>9.1294107804985618</v>
      </c>
    </row>
    <row r="58" spans="1:134" x14ac:dyDescent="0.2">
      <c r="A58" s="36">
        <v>2068</v>
      </c>
      <c r="B58" s="28">
        <v>0</v>
      </c>
      <c r="C58" s="28">
        <v>0</v>
      </c>
      <c r="D58" s="28">
        <v>10049421.559884084</v>
      </c>
      <c r="E58" s="28">
        <v>828271.05803883343</v>
      </c>
      <c r="F58" s="28">
        <v>0</v>
      </c>
      <c r="G58" s="28">
        <v>0</v>
      </c>
      <c r="H58" s="28">
        <v>0</v>
      </c>
      <c r="I58" s="28">
        <v>0</v>
      </c>
      <c r="J58" s="28">
        <v>0</v>
      </c>
      <c r="K58" s="28">
        <v>0</v>
      </c>
      <c r="L58" s="28">
        <v>0</v>
      </c>
      <c r="M58" s="28">
        <v>0</v>
      </c>
      <c r="N58" s="28">
        <v>0</v>
      </c>
      <c r="O58" s="28">
        <v>0</v>
      </c>
      <c r="P58" s="28">
        <v>0</v>
      </c>
      <c r="Q58" s="28">
        <v>0</v>
      </c>
      <c r="R58" s="28">
        <v>0</v>
      </c>
      <c r="S58" s="28">
        <v>0</v>
      </c>
      <c r="T58" s="28">
        <v>0</v>
      </c>
      <c r="U58" s="28">
        <v>0</v>
      </c>
      <c r="V58" s="28">
        <v>0</v>
      </c>
      <c r="W58" s="28">
        <v>0</v>
      </c>
      <c r="X58" s="28">
        <v>0</v>
      </c>
      <c r="Y58" s="28">
        <v>0</v>
      </c>
      <c r="Z58" s="28">
        <v>0</v>
      </c>
      <c r="AA58" s="28">
        <v>5.2595137101768689E-8</v>
      </c>
      <c r="AB58" s="28">
        <v>0</v>
      </c>
      <c r="AC58" s="28">
        <v>0</v>
      </c>
      <c r="AD58" s="28">
        <v>0</v>
      </c>
      <c r="AE58" s="28">
        <v>0</v>
      </c>
      <c r="AF58" s="28">
        <v>10877692.617922969</v>
      </c>
      <c r="AH58" s="36">
        <v>2068</v>
      </c>
      <c r="AI58" s="29">
        <v>0</v>
      </c>
      <c r="AJ58" s="29">
        <v>0</v>
      </c>
      <c r="AK58" s="29">
        <v>0</v>
      </c>
      <c r="AL58" s="29">
        <v>33416.985277670945</v>
      </c>
      <c r="AM58" s="29">
        <v>20952.053523400591</v>
      </c>
      <c r="AN58" s="29">
        <v>0</v>
      </c>
      <c r="AO58" s="29">
        <v>632559.95333252207</v>
      </c>
      <c r="AP58" s="29">
        <v>1957.4290586935583</v>
      </c>
      <c r="AQ58" s="29">
        <v>0</v>
      </c>
      <c r="AR58" s="29">
        <v>0</v>
      </c>
      <c r="AS58" s="28">
        <v>688886.42119228723</v>
      </c>
      <c r="AU58" s="30">
        <v>2068</v>
      </c>
      <c r="AV58" s="31">
        <v>0</v>
      </c>
      <c r="AW58" s="31">
        <v>649.04849680542952</v>
      </c>
      <c r="AX58" s="31">
        <v>31.890928489156593</v>
      </c>
      <c r="AY58" s="31">
        <v>84.226898774612053</v>
      </c>
      <c r="AZ58" s="31">
        <v>0</v>
      </c>
      <c r="BA58" s="31">
        <v>0</v>
      </c>
      <c r="BB58" s="31">
        <v>0</v>
      </c>
      <c r="BC58" s="31">
        <v>0</v>
      </c>
      <c r="BD58" s="31">
        <v>0</v>
      </c>
      <c r="BE58" s="31">
        <v>0</v>
      </c>
      <c r="BF58" s="31">
        <v>765.16632406919825</v>
      </c>
      <c r="BH58" s="30">
        <v>2068</v>
      </c>
      <c r="BI58" s="31">
        <v>0</v>
      </c>
      <c r="BJ58" s="31">
        <v>4888.3505479947798</v>
      </c>
      <c r="BK58" s="31">
        <v>43.722892334743243</v>
      </c>
      <c r="BL58" s="31">
        <v>3.774650874180395</v>
      </c>
      <c r="BM58" s="31">
        <v>0</v>
      </c>
      <c r="BN58" s="31">
        <v>0</v>
      </c>
      <c r="BO58" s="31">
        <v>0</v>
      </c>
      <c r="BP58" s="31">
        <v>0</v>
      </c>
      <c r="BQ58" s="31">
        <v>0</v>
      </c>
      <c r="BR58" s="31">
        <v>0</v>
      </c>
      <c r="BS58" s="31">
        <v>0</v>
      </c>
      <c r="BT58" s="31">
        <v>0</v>
      </c>
      <c r="BU58" s="31">
        <v>0</v>
      </c>
      <c r="BV58" s="31">
        <v>0</v>
      </c>
      <c r="BW58" s="31">
        <v>0</v>
      </c>
      <c r="BX58" s="31">
        <v>2.8421709430404007E-13</v>
      </c>
      <c r="BY58" s="31">
        <v>0</v>
      </c>
      <c r="BZ58" s="31">
        <v>0</v>
      </c>
      <c r="CA58" s="31">
        <v>0</v>
      </c>
      <c r="CB58" s="31">
        <v>0</v>
      </c>
      <c r="CC58" s="32">
        <v>4935.848091203703</v>
      </c>
      <c r="CD58" s="9">
        <v>4935.848091203703</v>
      </c>
      <c r="CE58" s="30">
        <v>2068</v>
      </c>
      <c r="CF58" s="31">
        <v>0</v>
      </c>
      <c r="CG58" s="31">
        <v>4596.7604378068909</v>
      </c>
      <c r="CH58" s="31">
        <v>40.653488878810819</v>
      </c>
      <c r="CI58" s="31">
        <v>3.2047548070934537</v>
      </c>
      <c r="CJ58" s="31">
        <v>0</v>
      </c>
      <c r="CK58" s="31">
        <v>0</v>
      </c>
      <c r="CL58" s="31">
        <v>0</v>
      </c>
      <c r="CM58" s="31">
        <v>0</v>
      </c>
      <c r="CN58" s="31">
        <v>0</v>
      </c>
      <c r="CO58" s="31">
        <v>0</v>
      </c>
      <c r="CP58" s="31">
        <v>0</v>
      </c>
      <c r="CQ58" s="31">
        <v>0</v>
      </c>
      <c r="CR58" s="31">
        <v>0</v>
      </c>
      <c r="CS58" s="31">
        <v>0</v>
      </c>
      <c r="CT58" s="31">
        <v>0</v>
      </c>
      <c r="CU58" s="31">
        <v>2.8421709430404007E-13</v>
      </c>
      <c r="CV58" s="31">
        <v>0</v>
      </c>
      <c r="CW58" s="31">
        <v>0</v>
      </c>
      <c r="CX58" s="31">
        <v>0</v>
      </c>
      <c r="CY58" s="31">
        <v>0</v>
      </c>
      <c r="CZ58" s="32">
        <v>4640.6186814927951</v>
      </c>
      <c r="DB58" s="30">
        <v>2068</v>
      </c>
      <c r="DC58" s="31">
        <v>0</v>
      </c>
      <c r="DD58" s="31">
        <v>0</v>
      </c>
      <c r="DE58" s="31">
        <v>0.63255995333252202</v>
      </c>
      <c r="DF58" s="31">
        <v>5.6326467859765098E-2</v>
      </c>
      <c r="DG58" s="31">
        <v>0</v>
      </c>
      <c r="DH58" s="31">
        <v>0</v>
      </c>
      <c r="DI58" s="31">
        <v>0</v>
      </c>
      <c r="DJ58" s="31">
        <v>0</v>
      </c>
      <c r="DK58" s="31">
        <v>0</v>
      </c>
      <c r="DL58" s="31">
        <v>0</v>
      </c>
      <c r="DM58" s="31"/>
      <c r="DN58" s="31"/>
      <c r="DO58" s="31">
        <v>0</v>
      </c>
      <c r="DP58" s="31"/>
      <c r="DQ58" s="31"/>
      <c r="DR58" s="31"/>
      <c r="DS58" s="31"/>
      <c r="DT58" s="31"/>
      <c r="DU58" s="31"/>
      <c r="DV58" s="31">
        <v>0</v>
      </c>
      <c r="DW58" s="33">
        <v>0.68888642119228716</v>
      </c>
      <c r="DZ58" s="34">
        <v>10877692.617922969</v>
      </c>
      <c r="EA58" s="6">
        <v>688886.42119228723</v>
      </c>
      <c r="EB58" s="6">
        <v>10188806.196730683</v>
      </c>
      <c r="EC58" s="3">
        <v>2068</v>
      </c>
      <c r="ED58" s="35">
        <v>10.188806196730683</v>
      </c>
    </row>
    <row r="59" spans="1:134" x14ac:dyDescent="0.2">
      <c r="A59" s="36">
        <v>2069</v>
      </c>
      <c r="B59" s="28">
        <v>0</v>
      </c>
      <c r="C59" s="28">
        <v>0</v>
      </c>
      <c r="D59" s="28">
        <v>10003718.15032492</v>
      </c>
      <c r="E59" s="28">
        <v>1052617.5006340437</v>
      </c>
      <c r="F59" s="28">
        <v>0</v>
      </c>
      <c r="G59" s="28">
        <v>0</v>
      </c>
      <c r="H59" s="28">
        <v>0</v>
      </c>
      <c r="I59" s="28">
        <v>0</v>
      </c>
      <c r="J59" s="28">
        <v>0</v>
      </c>
      <c r="K59" s="28">
        <v>0</v>
      </c>
      <c r="L59" s="28">
        <v>0</v>
      </c>
      <c r="M59" s="28">
        <v>0</v>
      </c>
      <c r="N59" s="28">
        <v>0</v>
      </c>
      <c r="O59" s="28">
        <v>0</v>
      </c>
      <c r="P59" s="28">
        <v>0</v>
      </c>
      <c r="Q59" s="28">
        <v>0</v>
      </c>
      <c r="R59" s="28">
        <v>0</v>
      </c>
      <c r="S59" s="28">
        <v>0</v>
      </c>
      <c r="T59" s="28">
        <v>0</v>
      </c>
      <c r="U59" s="28">
        <v>0</v>
      </c>
      <c r="V59" s="28">
        <v>0</v>
      </c>
      <c r="W59" s="28">
        <v>0</v>
      </c>
      <c r="X59" s="28">
        <v>0</v>
      </c>
      <c r="Y59" s="28">
        <v>0</v>
      </c>
      <c r="Z59" s="28">
        <v>0</v>
      </c>
      <c r="AA59" s="28">
        <v>5.3688895660140522E-8</v>
      </c>
      <c r="AB59" s="28">
        <v>0</v>
      </c>
      <c r="AC59" s="28">
        <v>0</v>
      </c>
      <c r="AD59" s="28">
        <v>0</v>
      </c>
      <c r="AE59" s="28">
        <v>0</v>
      </c>
      <c r="AF59" s="28">
        <v>11056335.650959019</v>
      </c>
      <c r="AH59" s="36">
        <v>2069</v>
      </c>
      <c r="AI59" s="29">
        <v>0</v>
      </c>
      <c r="AJ59" s="29">
        <v>0</v>
      </c>
      <c r="AK59" s="29">
        <v>0</v>
      </c>
      <c r="AL59" s="29">
        <v>42051.991635803504</v>
      </c>
      <c r="AM59" s="29">
        <v>26366.100119380877</v>
      </c>
      <c r="AN59" s="29">
        <v>0</v>
      </c>
      <c r="AO59" s="29">
        <v>625320.41562558035</v>
      </c>
      <c r="AP59" s="29">
        <v>2463.2320875115529</v>
      </c>
      <c r="AQ59" s="29">
        <v>0</v>
      </c>
      <c r="AR59" s="29">
        <v>0</v>
      </c>
      <c r="AS59" s="28">
        <v>696201.73946827627</v>
      </c>
      <c r="AU59" s="30">
        <v>2069</v>
      </c>
      <c r="AV59" s="31">
        <v>0</v>
      </c>
      <c r="AW59" s="31">
        <v>649.04849680542952</v>
      </c>
      <c r="AX59" s="31">
        <v>32.04298881466682</v>
      </c>
      <c r="AY59" s="31">
        <v>84.106590158679282</v>
      </c>
      <c r="AZ59" s="31">
        <v>0</v>
      </c>
      <c r="BA59" s="31">
        <v>0</v>
      </c>
      <c r="BB59" s="31">
        <v>0</v>
      </c>
      <c r="BC59" s="31">
        <v>0</v>
      </c>
      <c r="BD59" s="31">
        <v>0</v>
      </c>
      <c r="BE59" s="31">
        <v>0</v>
      </c>
      <c r="BF59" s="31">
        <v>765.19807577877566</v>
      </c>
      <c r="BH59" s="30">
        <v>2069</v>
      </c>
      <c r="BI59" s="31">
        <v>0</v>
      </c>
      <c r="BJ59" s="31">
        <v>4888.3505479947798</v>
      </c>
      <c r="BK59" s="31">
        <v>42.794546041104724</v>
      </c>
      <c r="BL59" s="31">
        <v>4.7029971678189213</v>
      </c>
      <c r="BM59" s="31">
        <v>0</v>
      </c>
      <c r="BN59" s="31">
        <v>0</v>
      </c>
      <c r="BO59" s="31">
        <v>0</v>
      </c>
      <c r="BP59" s="31">
        <v>0</v>
      </c>
      <c r="BQ59" s="31">
        <v>0</v>
      </c>
      <c r="BR59" s="31">
        <v>0</v>
      </c>
      <c r="BS59" s="31">
        <v>0</v>
      </c>
      <c r="BT59" s="31">
        <v>0</v>
      </c>
      <c r="BU59" s="31">
        <v>0</v>
      </c>
      <c r="BV59" s="31">
        <v>0</v>
      </c>
      <c r="BW59" s="31">
        <v>0</v>
      </c>
      <c r="BX59" s="31">
        <v>2.8421709430404007E-13</v>
      </c>
      <c r="BY59" s="31">
        <v>0</v>
      </c>
      <c r="BZ59" s="31">
        <v>0</v>
      </c>
      <c r="CA59" s="31">
        <v>0</v>
      </c>
      <c r="CB59" s="31">
        <v>0</v>
      </c>
      <c r="CC59" s="32">
        <v>4935.848091203703</v>
      </c>
      <c r="CD59" s="9">
        <v>4935.848091203703</v>
      </c>
      <c r="CE59" s="30">
        <v>2069</v>
      </c>
      <c r="CF59" s="31">
        <v>0</v>
      </c>
      <c r="CG59" s="31">
        <v>4596.7604378068909</v>
      </c>
      <c r="CH59" s="31">
        <v>39.790313692796666</v>
      </c>
      <c r="CI59" s="31">
        <v>3.9929395548633937</v>
      </c>
      <c r="CJ59" s="31">
        <v>0</v>
      </c>
      <c r="CK59" s="31">
        <v>0</v>
      </c>
      <c r="CL59" s="31">
        <v>0</v>
      </c>
      <c r="CM59" s="31">
        <v>0</v>
      </c>
      <c r="CN59" s="31">
        <v>0</v>
      </c>
      <c r="CO59" s="31">
        <v>0</v>
      </c>
      <c r="CP59" s="31">
        <v>0</v>
      </c>
      <c r="CQ59" s="31">
        <v>0</v>
      </c>
      <c r="CR59" s="31">
        <v>0</v>
      </c>
      <c r="CS59" s="31">
        <v>0</v>
      </c>
      <c r="CT59" s="31">
        <v>0</v>
      </c>
      <c r="CU59" s="31">
        <v>2.8421709430404007E-13</v>
      </c>
      <c r="CV59" s="31">
        <v>0</v>
      </c>
      <c r="CW59" s="31">
        <v>0</v>
      </c>
      <c r="CX59" s="31">
        <v>0</v>
      </c>
      <c r="CY59" s="31">
        <v>0</v>
      </c>
      <c r="CZ59" s="32">
        <v>4640.5436910545513</v>
      </c>
      <c r="DB59" s="30">
        <v>2069</v>
      </c>
      <c r="DC59" s="31">
        <v>0</v>
      </c>
      <c r="DD59" s="31">
        <v>0</v>
      </c>
      <c r="DE59" s="31">
        <v>0.62532041562558038</v>
      </c>
      <c r="DF59" s="31">
        <v>7.0881323842695923E-2</v>
      </c>
      <c r="DG59" s="31">
        <v>0</v>
      </c>
      <c r="DH59" s="31">
        <v>0</v>
      </c>
      <c r="DI59" s="31">
        <v>0</v>
      </c>
      <c r="DJ59" s="31">
        <v>0</v>
      </c>
      <c r="DK59" s="31">
        <v>0</v>
      </c>
      <c r="DL59" s="31">
        <v>0</v>
      </c>
      <c r="DM59" s="31"/>
      <c r="DN59" s="31"/>
      <c r="DO59" s="31">
        <v>0</v>
      </c>
      <c r="DP59" s="31"/>
      <c r="DQ59" s="31"/>
      <c r="DR59" s="31"/>
      <c r="DS59" s="31"/>
      <c r="DT59" s="31"/>
      <c r="DU59" s="31"/>
      <c r="DV59" s="31">
        <v>0</v>
      </c>
      <c r="DW59" s="33">
        <v>0.69620173946827635</v>
      </c>
      <c r="DZ59" s="34">
        <v>11056335.650959019</v>
      </c>
      <c r="EA59" s="6">
        <v>696201.73946827627</v>
      </c>
      <c r="EB59" s="6">
        <v>10360133.911490742</v>
      </c>
      <c r="EC59" s="3">
        <v>2069</v>
      </c>
      <c r="ED59" s="35">
        <v>10.360133911490742</v>
      </c>
    </row>
    <row r="60" spans="1:134" x14ac:dyDescent="0.2">
      <c r="A60" s="36">
        <v>2070</v>
      </c>
      <c r="B60" s="28">
        <v>0</v>
      </c>
      <c r="C60" s="28">
        <v>0</v>
      </c>
      <c r="D60" s="28">
        <v>9948862.0501760431</v>
      </c>
      <c r="E60" s="28">
        <v>1288390.0127188221</v>
      </c>
      <c r="F60" s="28">
        <v>0</v>
      </c>
      <c r="G60" s="28">
        <v>0</v>
      </c>
      <c r="H60" s="28">
        <v>0</v>
      </c>
      <c r="I60" s="28">
        <v>0</v>
      </c>
      <c r="J60" s="28">
        <v>0</v>
      </c>
      <c r="K60" s="28">
        <v>0</v>
      </c>
      <c r="L60" s="28">
        <v>0</v>
      </c>
      <c r="M60" s="28">
        <v>0</v>
      </c>
      <c r="N60" s="28">
        <v>0</v>
      </c>
      <c r="O60" s="28">
        <v>0</v>
      </c>
      <c r="P60" s="28">
        <v>0</v>
      </c>
      <c r="Q60" s="28">
        <v>0</v>
      </c>
      <c r="R60" s="28">
        <v>0</v>
      </c>
      <c r="S60" s="28">
        <v>0</v>
      </c>
      <c r="T60" s="28">
        <v>0</v>
      </c>
      <c r="U60" s="28">
        <v>0</v>
      </c>
      <c r="V60" s="28">
        <v>0</v>
      </c>
      <c r="W60" s="28">
        <v>0</v>
      </c>
      <c r="X60" s="28">
        <v>0</v>
      </c>
      <c r="Y60" s="28">
        <v>0</v>
      </c>
      <c r="Z60" s="28">
        <v>0</v>
      </c>
      <c r="AA60" s="28">
        <v>5.4804947947843182E-8</v>
      </c>
      <c r="AB60" s="28">
        <v>0</v>
      </c>
      <c r="AC60" s="28">
        <v>0</v>
      </c>
      <c r="AD60" s="28">
        <v>0</v>
      </c>
      <c r="AE60" s="28">
        <v>0</v>
      </c>
      <c r="AF60" s="28">
        <v>11237252.06289492</v>
      </c>
      <c r="AH60" s="36">
        <v>2070</v>
      </c>
      <c r="AI60" s="29">
        <v>0</v>
      </c>
      <c r="AJ60" s="29">
        <v>0</v>
      </c>
      <c r="AK60" s="29">
        <v>0</v>
      </c>
      <c r="AL60" s="29">
        <v>50966.467639869428</v>
      </c>
      <c r="AM60" s="29">
        <v>31955.370869518305</v>
      </c>
      <c r="AN60" s="29">
        <v>0</v>
      </c>
      <c r="AO60" s="29">
        <v>617692.8886087524</v>
      </c>
      <c r="AP60" s="29">
        <v>2985.4052945915073</v>
      </c>
      <c r="AQ60" s="29">
        <v>0</v>
      </c>
      <c r="AR60" s="29">
        <v>0</v>
      </c>
      <c r="AS60" s="28">
        <v>703600.13241273165</v>
      </c>
      <c r="AU60" s="30">
        <v>2070</v>
      </c>
      <c r="AV60" s="31">
        <v>0</v>
      </c>
      <c r="AW60" s="31">
        <v>649.04849680542952</v>
      </c>
      <c r="AX60" s="31">
        <v>32.195049140177041</v>
      </c>
      <c r="AY60" s="31">
        <v>83.986281542746525</v>
      </c>
      <c r="AZ60" s="31">
        <v>0</v>
      </c>
      <c r="BA60" s="31">
        <v>0</v>
      </c>
      <c r="BB60" s="31">
        <v>0</v>
      </c>
      <c r="BC60" s="31">
        <v>0</v>
      </c>
      <c r="BD60" s="31">
        <v>0</v>
      </c>
      <c r="BE60" s="31">
        <v>0</v>
      </c>
      <c r="BF60" s="31">
        <v>765.22982748835307</v>
      </c>
      <c r="BH60" s="30">
        <v>2070</v>
      </c>
      <c r="BI60" s="31">
        <v>0</v>
      </c>
      <c r="BJ60" s="31">
        <v>4888.3505479947798</v>
      </c>
      <c r="BK60" s="31">
        <v>41.854007090988461</v>
      </c>
      <c r="BL60" s="31">
        <v>5.6435361179351275</v>
      </c>
      <c r="BM60" s="31">
        <v>0</v>
      </c>
      <c r="BN60" s="31">
        <v>0</v>
      </c>
      <c r="BO60" s="31">
        <v>0</v>
      </c>
      <c r="BP60" s="31">
        <v>0</v>
      </c>
      <c r="BQ60" s="31">
        <v>0</v>
      </c>
      <c r="BR60" s="31">
        <v>0</v>
      </c>
      <c r="BS60" s="31">
        <v>0</v>
      </c>
      <c r="BT60" s="31">
        <v>0</v>
      </c>
      <c r="BU60" s="31">
        <v>0</v>
      </c>
      <c r="BV60" s="31">
        <v>0</v>
      </c>
      <c r="BW60" s="31">
        <v>0</v>
      </c>
      <c r="BX60" s="31">
        <v>2.8421709430404007E-13</v>
      </c>
      <c r="BY60" s="31">
        <v>0</v>
      </c>
      <c r="BZ60" s="31">
        <v>0</v>
      </c>
      <c r="CA60" s="31">
        <v>0</v>
      </c>
      <c r="CB60" s="31">
        <v>0</v>
      </c>
      <c r="CC60" s="32">
        <v>4935.848091203703</v>
      </c>
      <c r="CD60" s="9">
        <v>4935.848091203703</v>
      </c>
      <c r="CE60" s="30">
        <v>2070</v>
      </c>
      <c r="CF60" s="31">
        <v>0</v>
      </c>
      <c r="CG60" s="31">
        <v>4596.7604378068909</v>
      </c>
      <c r="CH60" s="31">
        <v>38.915801790521243</v>
      </c>
      <c r="CI60" s="31">
        <v>4.7914761141678426</v>
      </c>
      <c r="CJ60" s="31">
        <v>0</v>
      </c>
      <c r="CK60" s="31">
        <v>0</v>
      </c>
      <c r="CL60" s="31">
        <v>0</v>
      </c>
      <c r="CM60" s="31">
        <v>0</v>
      </c>
      <c r="CN60" s="31">
        <v>0</v>
      </c>
      <c r="CO60" s="31">
        <v>0</v>
      </c>
      <c r="CP60" s="31">
        <v>0</v>
      </c>
      <c r="CQ60" s="31">
        <v>0</v>
      </c>
      <c r="CR60" s="31">
        <v>0</v>
      </c>
      <c r="CS60" s="31">
        <v>0</v>
      </c>
      <c r="CT60" s="31">
        <v>0</v>
      </c>
      <c r="CU60" s="31">
        <v>2.8421709430404007E-13</v>
      </c>
      <c r="CV60" s="31">
        <v>0</v>
      </c>
      <c r="CW60" s="31">
        <v>0</v>
      </c>
      <c r="CX60" s="31">
        <v>0</v>
      </c>
      <c r="CY60" s="31">
        <v>0</v>
      </c>
      <c r="CZ60" s="32">
        <v>4640.4677157115802</v>
      </c>
      <c r="DB60" s="30">
        <v>2070</v>
      </c>
      <c r="DC60" s="31">
        <v>0</v>
      </c>
      <c r="DD60" s="31">
        <v>0</v>
      </c>
      <c r="DE60" s="31">
        <v>0.61769288860875238</v>
      </c>
      <c r="DF60" s="31">
        <v>8.5907243803979239E-2</v>
      </c>
      <c r="DG60" s="31">
        <v>0</v>
      </c>
      <c r="DH60" s="31">
        <v>0</v>
      </c>
      <c r="DI60" s="31">
        <v>0</v>
      </c>
      <c r="DJ60" s="31">
        <v>0</v>
      </c>
      <c r="DK60" s="31">
        <v>0</v>
      </c>
      <c r="DL60" s="31">
        <v>0</v>
      </c>
      <c r="DM60" s="31"/>
      <c r="DN60" s="31"/>
      <c r="DO60" s="31">
        <v>0</v>
      </c>
      <c r="DP60" s="31"/>
      <c r="DQ60" s="31"/>
      <c r="DR60" s="31"/>
      <c r="DS60" s="31"/>
      <c r="DT60" s="31"/>
      <c r="DU60" s="31"/>
      <c r="DV60" s="31">
        <v>0</v>
      </c>
      <c r="DW60" s="33">
        <v>0.70360013241273167</v>
      </c>
      <c r="DZ60" s="34">
        <v>11237252.06289492</v>
      </c>
      <c r="EA60" s="6">
        <v>703600.13241273165</v>
      </c>
      <c r="EB60" s="6">
        <v>10533651.930482188</v>
      </c>
      <c r="EC60" s="3">
        <v>2070</v>
      </c>
      <c r="ED60" s="35">
        <v>10.533651930482188</v>
      </c>
    </row>
    <row r="61" spans="1:134" x14ac:dyDescent="0.2">
      <c r="A61" s="36">
        <v>2071</v>
      </c>
      <c r="B61" s="28">
        <v>0</v>
      </c>
      <c r="C61" s="28">
        <v>0</v>
      </c>
      <c r="D61" s="28">
        <v>10478656.870794386</v>
      </c>
      <c r="E61" s="28">
        <v>1035520.2447830777</v>
      </c>
      <c r="F61" s="28">
        <v>0</v>
      </c>
      <c r="G61" s="28">
        <v>0</v>
      </c>
      <c r="H61" s="28">
        <v>0</v>
      </c>
      <c r="I61" s="28">
        <v>0</v>
      </c>
      <c r="J61" s="28">
        <v>0</v>
      </c>
      <c r="K61" s="28">
        <v>0</v>
      </c>
      <c r="L61" s="28">
        <v>0</v>
      </c>
      <c r="M61" s="28">
        <v>0</v>
      </c>
      <c r="N61" s="28">
        <v>0</v>
      </c>
      <c r="O61" s="28">
        <v>0</v>
      </c>
      <c r="P61" s="28">
        <v>0</v>
      </c>
      <c r="Q61" s="28">
        <v>0</v>
      </c>
      <c r="R61" s="28">
        <v>0</v>
      </c>
      <c r="S61" s="28">
        <v>0</v>
      </c>
      <c r="T61" s="28">
        <v>0</v>
      </c>
      <c r="U61" s="28">
        <v>0</v>
      </c>
      <c r="V61" s="28">
        <v>0</v>
      </c>
      <c r="W61" s="28">
        <v>0</v>
      </c>
      <c r="X61" s="28">
        <v>0</v>
      </c>
      <c r="Y61" s="28">
        <v>0</v>
      </c>
      <c r="Z61" s="28">
        <v>0</v>
      </c>
      <c r="AA61" s="28">
        <v>5.5943744025044877E-8</v>
      </c>
      <c r="AB61" s="28">
        <v>0</v>
      </c>
      <c r="AC61" s="28">
        <v>0</v>
      </c>
      <c r="AD61" s="28">
        <v>0</v>
      </c>
      <c r="AE61" s="28">
        <v>0</v>
      </c>
      <c r="AF61" s="28">
        <v>11514177.115577519</v>
      </c>
      <c r="AH61" s="36">
        <v>2071</v>
      </c>
      <c r="AI61" s="29">
        <v>0</v>
      </c>
      <c r="AJ61" s="29">
        <v>0</v>
      </c>
      <c r="AK61" s="29">
        <v>0</v>
      </c>
      <c r="AL61" s="29">
        <v>40561.777748769644</v>
      </c>
      <c r="AM61" s="29">
        <v>25431.753682591097</v>
      </c>
      <c r="AN61" s="29">
        <v>0</v>
      </c>
      <c r="AO61" s="29">
        <v>641705.93768604344</v>
      </c>
      <c r="AP61" s="29">
        <v>2375.9415093247203</v>
      </c>
      <c r="AQ61" s="29">
        <v>0</v>
      </c>
      <c r="AR61" s="29">
        <v>0</v>
      </c>
      <c r="AS61" s="28">
        <v>710075.4106267289</v>
      </c>
      <c r="AU61" s="30">
        <v>2071</v>
      </c>
      <c r="AV61" s="31">
        <v>0</v>
      </c>
      <c r="AW61" s="31">
        <v>649.04849680542952</v>
      </c>
      <c r="AX61" s="31">
        <v>32.347109465687275</v>
      </c>
      <c r="AY61" s="31">
        <v>83.865972926813768</v>
      </c>
      <c r="AZ61" s="31">
        <v>0</v>
      </c>
      <c r="BA61" s="31">
        <v>0</v>
      </c>
      <c r="BB61" s="31">
        <v>0</v>
      </c>
      <c r="BC61" s="31">
        <v>0</v>
      </c>
      <c r="BD61" s="31">
        <v>0</v>
      </c>
      <c r="BE61" s="31">
        <v>0</v>
      </c>
      <c r="BF61" s="31">
        <v>765.26157919793059</v>
      </c>
      <c r="BH61" s="30">
        <v>2071</v>
      </c>
      <c r="BI61" s="31">
        <v>0</v>
      </c>
      <c r="BJ61" s="31">
        <v>4888.3505479947798</v>
      </c>
      <c r="BK61" s="31">
        <v>43.050591827137417</v>
      </c>
      <c r="BL61" s="31">
        <v>4.4469513817862207</v>
      </c>
      <c r="BM61" s="31">
        <v>0</v>
      </c>
      <c r="BN61" s="31">
        <v>0</v>
      </c>
      <c r="BO61" s="31">
        <v>0</v>
      </c>
      <c r="BP61" s="31">
        <v>0</v>
      </c>
      <c r="BQ61" s="31">
        <v>0</v>
      </c>
      <c r="BR61" s="31">
        <v>0</v>
      </c>
      <c r="BS61" s="31">
        <v>0</v>
      </c>
      <c r="BT61" s="31">
        <v>0</v>
      </c>
      <c r="BU61" s="31">
        <v>0</v>
      </c>
      <c r="BV61" s="31">
        <v>0</v>
      </c>
      <c r="BW61" s="31">
        <v>0</v>
      </c>
      <c r="BX61" s="31">
        <v>2.8421709430404007E-13</v>
      </c>
      <c r="BY61" s="31">
        <v>0</v>
      </c>
      <c r="BZ61" s="31">
        <v>0</v>
      </c>
      <c r="CA61" s="31">
        <v>0</v>
      </c>
      <c r="CB61" s="31">
        <v>0</v>
      </c>
      <c r="CC61" s="32">
        <v>4935.848091203703</v>
      </c>
      <c r="CD61" s="9">
        <v>4935.848091203703</v>
      </c>
      <c r="CE61" s="30">
        <v>2071</v>
      </c>
      <c r="CF61" s="31">
        <v>0</v>
      </c>
      <c r="CG61" s="31">
        <v>4596.7604378068909</v>
      </c>
      <c r="CH61" s="31">
        <v>40.028384734283442</v>
      </c>
      <c r="CI61" s="31">
        <v>3.7755515126375041</v>
      </c>
      <c r="CJ61" s="31">
        <v>0</v>
      </c>
      <c r="CK61" s="31">
        <v>0</v>
      </c>
      <c r="CL61" s="31">
        <v>0</v>
      </c>
      <c r="CM61" s="31">
        <v>0</v>
      </c>
      <c r="CN61" s="31">
        <v>0</v>
      </c>
      <c r="CO61" s="31">
        <v>0</v>
      </c>
      <c r="CP61" s="31">
        <v>0</v>
      </c>
      <c r="CQ61" s="31">
        <v>0</v>
      </c>
      <c r="CR61" s="31">
        <v>0</v>
      </c>
      <c r="CS61" s="31">
        <v>0</v>
      </c>
      <c r="CT61" s="31">
        <v>0</v>
      </c>
      <c r="CU61" s="31">
        <v>2.8421709430404007E-13</v>
      </c>
      <c r="CV61" s="31">
        <v>0</v>
      </c>
      <c r="CW61" s="31">
        <v>0</v>
      </c>
      <c r="CX61" s="31">
        <v>0</v>
      </c>
      <c r="CY61" s="31">
        <v>0</v>
      </c>
      <c r="CZ61" s="32">
        <v>4640.5643740538117</v>
      </c>
      <c r="DB61" s="30">
        <v>2071</v>
      </c>
      <c r="DC61" s="31">
        <v>0</v>
      </c>
      <c r="DD61" s="31">
        <v>0</v>
      </c>
      <c r="DE61" s="31">
        <v>0.64170593768604345</v>
      </c>
      <c r="DF61" s="31">
        <v>6.8369472940685461E-2</v>
      </c>
      <c r="DG61" s="31">
        <v>0</v>
      </c>
      <c r="DH61" s="31">
        <v>0</v>
      </c>
      <c r="DI61" s="31">
        <v>0</v>
      </c>
      <c r="DJ61" s="31">
        <v>0</v>
      </c>
      <c r="DK61" s="31">
        <v>0</v>
      </c>
      <c r="DL61" s="31">
        <v>0</v>
      </c>
      <c r="DM61" s="31"/>
      <c r="DN61" s="31"/>
      <c r="DO61" s="31">
        <v>0</v>
      </c>
      <c r="DP61" s="31"/>
      <c r="DQ61" s="31"/>
      <c r="DR61" s="31"/>
      <c r="DS61" s="31"/>
      <c r="DT61" s="31"/>
      <c r="DU61" s="31"/>
      <c r="DV61" s="31">
        <v>0</v>
      </c>
      <c r="DW61" s="33">
        <v>0.71007541062672885</v>
      </c>
      <c r="DZ61" s="34">
        <v>11514177.115577519</v>
      </c>
      <c r="EA61" s="6">
        <v>710075.4106267289</v>
      </c>
      <c r="EB61" s="6">
        <v>10804101.704950791</v>
      </c>
      <c r="EC61" s="3">
        <v>2071</v>
      </c>
      <c r="ED61" s="35">
        <v>10.80410170495079</v>
      </c>
    </row>
    <row r="62" spans="1:134" x14ac:dyDescent="0.2">
      <c r="A62" s="36">
        <v>2072</v>
      </c>
      <c r="B62" s="28">
        <v>0</v>
      </c>
      <c r="C62" s="28">
        <v>0</v>
      </c>
      <c r="D62" s="28">
        <v>11029102.238338351</v>
      </c>
      <c r="E62" s="28">
        <v>769124.35569937108</v>
      </c>
      <c r="F62" s="28">
        <v>0</v>
      </c>
      <c r="G62" s="28">
        <v>0</v>
      </c>
      <c r="H62" s="28">
        <v>0</v>
      </c>
      <c r="I62" s="28">
        <v>0</v>
      </c>
      <c r="J62" s="28">
        <v>0</v>
      </c>
      <c r="K62" s="28">
        <v>0</v>
      </c>
      <c r="L62" s="28">
        <v>0</v>
      </c>
      <c r="M62" s="28">
        <v>0</v>
      </c>
      <c r="N62" s="28">
        <v>0</v>
      </c>
      <c r="O62" s="28">
        <v>0</v>
      </c>
      <c r="P62" s="28">
        <v>0</v>
      </c>
      <c r="Q62" s="28">
        <v>0</v>
      </c>
      <c r="R62" s="28">
        <v>0</v>
      </c>
      <c r="S62" s="28">
        <v>0</v>
      </c>
      <c r="T62" s="28">
        <v>0</v>
      </c>
      <c r="U62" s="28">
        <v>0</v>
      </c>
      <c r="V62" s="28">
        <v>0</v>
      </c>
      <c r="W62" s="28">
        <v>0</v>
      </c>
      <c r="X62" s="28">
        <v>0</v>
      </c>
      <c r="Y62" s="28">
        <v>0</v>
      </c>
      <c r="Z62" s="28">
        <v>0</v>
      </c>
      <c r="AA62" s="28">
        <v>5.7105742994973054E-8</v>
      </c>
      <c r="AB62" s="28">
        <v>0</v>
      </c>
      <c r="AC62" s="28">
        <v>0</v>
      </c>
      <c r="AD62" s="28">
        <v>0</v>
      </c>
      <c r="AE62" s="28">
        <v>0</v>
      </c>
      <c r="AF62" s="28">
        <v>11798226.594037781</v>
      </c>
      <c r="AH62" s="36">
        <v>2072</v>
      </c>
      <c r="AI62" s="29">
        <v>0</v>
      </c>
      <c r="AJ62" s="29">
        <v>0</v>
      </c>
      <c r="AK62" s="29">
        <v>0</v>
      </c>
      <c r="AL62" s="29">
        <v>29831.572960316662</v>
      </c>
      <c r="AM62" s="29">
        <v>18704.042514853303</v>
      </c>
      <c r="AN62" s="29">
        <v>0</v>
      </c>
      <c r="AO62" s="29">
        <v>666321.03786189796</v>
      </c>
      <c r="AP62" s="29">
        <v>1747.4104050337194</v>
      </c>
      <c r="AQ62" s="29">
        <v>0</v>
      </c>
      <c r="AR62" s="29">
        <v>0</v>
      </c>
      <c r="AS62" s="28">
        <v>716604.06374210166</v>
      </c>
      <c r="AU62" s="30">
        <v>2072</v>
      </c>
      <c r="AV62" s="31">
        <v>0</v>
      </c>
      <c r="AW62" s="31">
        <v>649.04849680542952</v>
      </c>
      <c r="AX62" s="31">
        <v>32.499169791197509</v>
      </c>
      <c r="AY62" s="31">
        <v>83.745664310880997</v>
      </c>
      <c r="AZ62" s="31">
        <v>0</v>
      </c>
      <c r="BA62" s="31">
        <v>0</v>
      </c>
      <c r="BB62" s="31">
        <v>0</v>
      </c>
      <c r="BC62" s="31">
        <v>0</v>
      </c>
      <c r="BD62" s="31">
        <v>0</v>
      </c>
      <c r="BE62" s="31">
        <v>0</v>
      </c>
      <c r="BF62" s="31">
        <v>765.29333090750799</v>
      </c>
      <c r="BH62" s="30">
        <v>2072</v>
      </c>
      <c r="BI62" s="31">
        <v>0</v>
      </c>
      <c r="BJ62" s="31">
        <v>4888.3505479947798</v>
      </c>
      <c r="BK62" s="31">
        <v>44.259369219764096</v>
      </c>
      <c r="BL62" s="31">
        <v>3.2381739891595203</v>
      </c>
      <c r="BM62" s="31">
        <v>0</v>
      </c>
      <c r="BN62" s="31">
        <v>0</v>
      </c>
      <c r="BO62" s="31">
        <v>0</v>
      </c>
      <c r="BP62" s="31">
        <v>0</v>
      </c>
      <c r="BQ62" s="31">
        <v>0</v>
      </c>
      <c r="BR62" s="31">
        <v>0</v>
      </c>
      <c r="BS62" s="31">
        <v>0</v>
      </c>
      <c r="BT62" s="31">
        <v>0</v>
      </c>
      <c r="BU62" s="31">
        <v>0</v>
      </c>
      <c r="BV62" s="31">
        <v>0</v>
      </c>
      <c r="BW62" s="31">
        <v>0</v>
      </c>
      <c r="BX62" s="31">
        <v>2.8421709430404007E-13</v>
      </c>
      <c r="BY62" s="31">
        <v>0</v>
      </c>
      <c r="BZ62" s="31">
        <v>0</v>
      </c>
      <c r="CA62" s="31">
        <v>0</v>
      </c>
      <c r="CB62" s="31">
        <v>0</v>
      </c>
      <c r="CC62" s="32">
        <v>4935.8480912037039</v>
      </c>
      <c r="CD62" s="9">
        <v>4935.8480912037039</v>
      </c>
      <c r="CE62" s="30">
        <v>2072</v>
      </c>
      <c r="CF62" s="31">
        <v>0</v>
      </c>
      <c r="CG62" s="31">
        <v>4596.7604378068909</v>
      </c>
      <c r="CH62" s="31">
        <v>41.152304394306896</v>
      </c>
      <c r="CI62" s="31">
        <v>2.7492750995725603</v>
      </c>
      <c r="CJ62" s="31">
        <v>0</v>
      </c>
      <c r="CK62" s="31">
        <v>0</v>
      </c>
      <c r="CL62" s="31">
        <v>0</v>
      </c>
      <c r="CM62" s="31">
        <v>0</v>
      </c>
      <c r="CN62" s="31">
        <v>0</v>
      </c>
      <c r="CO62" s="31">
        <v>0</v>
      </c>
      <c r="CP62" s="31">
        <v>0</v>
      </c>
      <c r="CQ62" s="31">
        <v>0</v>
      </c>
      <c r="CR62" s="31">
        <v>0</v>
      </c>
      <c r="CS62" s="31">
        <v>0</v>
      </c>
      <c r="CT62" s="31">
        <v>0</v>
      </c>
      <c r="CU62" s="31">
        <v>2.8421709430404007E-13</v>
      </c>
      <c r="CV62" s="31">
        <v>0</v>
      </c>
      <c r="CW62" s="31">
        <v>0</v>
      </c>
      <c r="CX62" s="31">
        <v>0</v>
      </c>
      <c r="CY62" s="31">
        <v>0</v>
      </c>
      <c r="CZ62" s="32">
        <v>4640.6620173007705</v>
      </c>
      <c r="DB62" s="30">
        <v>2072</v>
      </c>
      <c r="DC62" s="31">
        <v>0</v>
      </c>
      <c r="DD62" s="31">
        <v>0</v>
      </c>
      <c r="DE62" s="31">
        <v>0.666321037861898</v>
      </c>
      <c r="DF62" s="31">
        <v>5.0283025880203683E-2</v>
      </c>
      <c r="DG62" s="31">
        <v>0</v>
      </c>
      <c r="DH62" s="31">
        <v>0</v>
      </c>
      <c r="DI62" s="31">
        <v>0</v>
      </c>
      <c r="DJ62" s="31">
        <v>0</v>
      </c>
      <c r="DK62" s="31">
        <v>0</v>
      </c>
      <c r="DL62" s="31">
        <v>0</v>
      </c>
      <c r="DM62" s="31"/>
      <c r="DN62" s="31"/>
      <c r="DO62" s="31">
        <v>0</v>
      </c>
      <c r="DP62" s="31"/>
      <c r="DQ62" s="31"/>
      <c r="DR62" s="31"/>
      <c r="DS62" s="31"/>
      <c r="DT62" s="31"/>
      <c r="DU62" s="31"/>
      <c r="DV62" s="31">
        <v>0</v>
      </c>
      <c r="DW62" s="33">
        <v>0.71660406374210173</v>
      </c>
      <c r="DZ62" s="34"/>
      <c r="EA62" s="6"/>
      <c r="EB62" s="6"/>
      <c r="ED62" s="35"/>
    </row>
    <row r="63" spans="1:134" x14ac:dyDescent="0.2">
      <c r="A63" s="36">
        <v>2073</v>
      </c>
      <c r="B63" s="28">
        <v>0</v>
      </c>
      <c r="C63" s="28">
        <v>0</v>
      </c>
      <c r="D63" s="28">
        <v>10975642.971261542</v>
      </c>
      <c r="E63" s="28">
        <v>1015323.4904795189</v>
      </c>
      <c r="F63" s="28">
        <v>0</v>
      </c>
      <c r="G63" s="28">
        <v>0</v>
      </c>
      <c r="H63" s="28">
        <v>0</v>
      </c>
      <c r="I63" s="28">
        <v>0</v>
      </c>
      <c r="J63" s="28">
        <v>0</v>
      </c>
      <c r="K63" s="28">
        <v>0</v>
      </c>
      <c r="L63" s="28">
        <v>0</v>
      </c>
      <c r="M63" s="28">
        <v>0</v>
      </c>
      <c r="N63" s="28">
        <v>0</v>
      </c>
      <c r="O63" s="28">
        <v>0</v>
      </c>
      <c r="P63" s="28">
        <v>0</v>
      </c>
      <c r="Q63" s="28">
        <v>0</v>
      </c>
      <c r="R63" s="28">
        <v>0</v>
      </c>
      <c r="S63" s="28">
        <v>0</v>
      </c>
      <c r="T63" s="28">
        <v>0</v>
      </c>
      <c r="U63" s="28">
        <v>0</v>
      </c>
      <c r="V63" s="28">
        <v>0</v>
      </c>
      <c r="W63" s="28">
        <v>0</v>
      </c>
      <c r="X63" s="28">
        <v>0</v>
      </c>
      <c r="Y63" s="28">
        <v>0</v>
      </c>
      <c r="Z63" s="28">
        <v>0</v>
      </c>
      <c r="AA63" s="28">
        <v>5.8291413185194078E-8</v>
      </c>
      <c r="AB63" s="28">
        <v>0</v>
      </c>
      <c r="AC63" s="28">
        <v>0</v>
      </c>
      <c r="AD63" s="28">
        <v>0</v>
      </c>
      <c r="AE63" s="28">
        <v>0</v>
      </c>
      <c r="AF63" s="28">
        <v>11990966.46174112</v>
      </c>
      <c r="AH63" s="36">
        <v>2073</v>
      </c>
      <c r="AI63" s="29">
        <v>0</v>
      </c>
      <c r="AJ63" s="29">
        <v>0</v>
      </c>
      <c r="AK63" s="29">
        <v>0</v>
      </c>
      <c r="AL63" s="29">
        <v>38994.66783833623</v>
      </c>
      <c r="AM63" s="29">
        <v>24449.19435093314</v>
      </c>
      <c r="AN63" s="29">
        <v>0</v>
      </c>
      <c r="AO63" s="29">
        <v>658497.52203221968</v>
      </c>
      <c r="AP63" s="29">
        <v>2284.1466794991011</v>
      </c>
      <c r="AQ63" s="29">
        <v>0</v>
      </c>
      <c r="AR63" s="29">
        <v>0</v>
      </c>
      <c r="AS63" s="28">
        <v>724225.53090098815</v>
      </c>
      <c r="AU63" s="30">
        <v>2073</v>
      </c>
      <c r="AV63" s="31">
        <v>0</v>
      </c>
      <c r="AW63" s="31">
        <v>649.04849680542952</v>
      </c>
      <c r="AX63" s="31">
        <v>32.65123011670773</v>
      </c>
      <c r="AY63" s="31">
        <v>83.625355694948226</v>
      </c>
      <c r="AZ63" s="31">
        <v>0</v>
      </c>
      <c r="BA63" s="31">
        <v>0</v>
      </c>
      <c r="BB63" s="31">
        <v>0</v>
      </c>
      <c r="BC63" s="31">
        <v>0</v>
      </c>
      <c r="BD63" s="31">
        <v>0</v>
      </c>
      <c r="BE63" s="31">
        <v>0</v>
      </c>
      <c r="BF63" s="31">
        <v>765.32508261708551</v>
      </c>
      <c r="BH63" s="30">
        <v>2073</v>
      </c>
      <c r="BI63" s="31">
        <v>0</v>
      </c>
      <c r="BJ63" s="31">
        <v>4888.3505479947798</v>
      </c>
      <c r="BK63" s="31">
        <v>43.306637613170082</v>
      </c>
      <c r="BL63" s="31">
        <v>4.1909055957535202</v>
      </c>
      <c r="BM63" s="31">
        <v>0</v>
      </c>
      <c r="BN63" s="31">
        <v>0</v>
      </c>
      <c r="BO63" s="31">
        <v>0</v>
      </c>
      <c r="BP63" s="31">
        <v>0</v>
      </c>
      <c r="BQ63" s="31">
        <v>0</v>
      </c>
      <c r="BR63" s="31">
        <v>0</v>
      </c>
      <c r="BS63" s="31">
        <v>0</v>
      </c>
      <c r="BT63" s="31">
        <v>0</v>
      </c>
      <c r="BU63" s="31">
        <v>0</v>
      </c>
      <c r="BV63" s="31">
        <v>0</v>
      </c>
      <c r="BW63" s="31">
        <v>0</v>
      </c>
      <c r="BX63" s="31">
        <v>2.8421709430404007E-13</v>
      </c>
      <c r="BY63" s="31">
        <v>0</v>
      </c>
      <c r="BZ63" s="31">
        <v>0</v>
      </c>
      <c r="CA63" s="31">
        <v>0</v>
      </c>
      <c r="CB63" s="31">
        <v>0</v>
      </c>
      <c r="CC63" s="32">
        <v>4935.848091203703</v>
      </c>
      <c r="CD63" s="9">
        <v>4935.848091203703</v>
      </c>
      <c r="CE63" s="30">
        <v>2073</v>
      </c>
      <c r="CF63" s="31">
        <v>0</v>
      </c>
      <c r="CG63" s="31">
        <v>4596.7604378068909</v>
      </c>
      <c r="CH63" s="31">
        <v>40.26645577577019</v>
      </c>
      <c r="CI63" s="31">
        <v>3.5581634704116145</v>
      </c>
      <c r="CJ63" s="31">
        <v>0</v>
      </c>
      <c r="CK63" s="31">
        <v>0</v>
      </c>
      <c r="CL63" s="31">
        <v>0</v>
      </c>
      <c r="CM63" s="31">
        <v>0</v>
      </c>
      <c r="CN63" s="31">
        <v>0</v>
      </c>
      <c r="CO63" s="31">
        <v>0</v>
      </c>
      <c r="CP63" s="31">
        <v>0</v>
      </c>
      <c r="CQ63" s="31">
        <v>0</v>
      </c>
      <c r="CR63" s="31">
        <v>0</v>
      </c>
      <c r="CS63" s="31">
        <v>0</v>
      </c>
      <c r="CT63" s="31">
        <v>0</v>
      </c>
      <c r="CU63" s="31">
        <v>2.8421709430404007E-13</v>
      </c>
      <c r="CV63" s="31">
        <v>0</v>
      </c>
      <c r="CW63" s="31">
        <v>0</v>
      </c>
      <c r="CX63" s="31">
        <v>0</v>
      </c>
      <c r="CY63" s="31">
        <v>0</v>
      </c>
      <c r="CZ63" s="32">
        <v>4640.585057053072</v>
      </c>
      <c r="DB63" s="30">
        <v>2073</v>
      </c>
      <c r="DC63" s="31">
        <v>0</v>
      </c>
      <c r="DD63" s="31">
        <v>0</v>
      </c>
      <c r="DE63" s="31">
        <v>0.65849752203221967</v>
      </c>
      <c r="DF63" s="31">
        <v>6.5728008868768478E-2</v>
      </c>
      <c r="DG63" s="31">
        <v>0</v>
      </c>
      <c r="DH63" s="31">
        <v>0</v>
      </c>
      <c r="DI63" s="31">
        <v>0</v>
      </c>
      <c r="DJ63" s="31">
        <v>0</v>
      </c>
      <c r="DK63" s="31">
        <v>0</v>
      </c>
      <c r="DL63" s="31">
        <v>0</v>
      </c>
      <c r="DM63" s="31"/>
      <c r="DN63" s="31"/>
      <c r="DO63" s="31">
        <v>0</v>
      </c>
      <c r="DP63" s="31"/>
      <c r="DQ63" s="31"/>
      <c r="DR63" s="31"/>
      <c r="DS63" s="31"/>
      <c r="DT63" s="31"/>
      <c r="DU63" s="31"/>
      <c r="DV63" s="31">
        <v>0</v>
      </c>
      <c r="DW63" s="33">
        <v>0.72422553090098818</v>
      </c>
    </row>
    <row r="64" spans="1:134" x14ac:dyDescent="0.2">
      <c r="A64" s="36">
        <v>2074</v>
      </c>
      <c r="B64" s="28">
        <v>0</v>
      </c>
      <c r="C64" s="28">
        <v>0</v>
      </c>
      <c r="D64" s="28">
        <v>10912056.486408966</v>
      </c>
      <c r="E64" s="28">
        <v>1274075.9127008114</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5.9517015554013113E-8</v>
      </c>
      <c r="AB64" s="28">
        <v>0</v>
      </c>
      <c r="AC64" s="28">
        <v>0</v>
      </c>
      <c r="AD64" s="28">
        <v>0</v>
      </c>
      <c r="AE64" s="28">
        <v>0</v>
      </c>
      <c r="AF64" s="28">
        <v>12186132.399109837</v>
      </c>
      <c r="AH64" s="36">
        <v>2074</v>
      </c>
      <c r="AI64" s="29">
        <v>0</v>
      </c>
      <c r="AJ64" s="29">
        <v>0</v>
      </c>
      <c r="AK64" s="29">
        <v>0</v>
      </c>
      <c r="AL64" s="29">
        <v>48452.623630887465</v>
      </c>
      <c r="AM64" s="29">
        <v>30379.22048407753</v>
      </c>
      <c r="AN64" s="29">
        <v>0</v>
      </c>
      <c r="AO64" s="29">
        <v>650263.65483222576</v>
      </c>
      <c r="AP64" s="29">
        <v>2838.1546892087417</v>
      </c>
      <c r="AQ64" s="29">
        <v>0</v>
      </c>
      <c r="AR64" s="29">
        <v>0</v>
      </c>
      <c r="AS64" s="28">
        <v>731933.65363639954</v>
      </c>
      <c r="AU64" s="30">
        <v>2074</v>
      </c>
      <c r="AV64" s="31">
        <v>0</v>
      </c>
      <c r="AW64" s="31">
        <v>649.04849680542952</v>
      </c>
      <c r="AX64" s="31">
        <v>32.803290442217964</v>
      </c>
      <c r="AY64" s="31">
        <v>83.505047079015469</v>
      </c>
      <c r="AZ64" s="31">
        <v>0</v>
      </c>
      <c r="BA64" s="31">
        <v>0</v>
      </c>
      <c r="BB64" s="31">
        <v>0</v>
      </c>
      <c r="BC64" s="31">
        <v>0</v>
      </c>
      <c r="BD64" s="31">
        <v>0</v>
      </c>
      <c r="BE64" s="31">
        <v>0</v>
      </c>
      <c r="BF64" s="31">
        <v>765.35683432666292</v>
      </c>
      <c r="BH64" s="30">
        <v>2074</v>
      </c>
      <c r="BI64" s="31">
        <v>0</v>
      </c>
      <c r="BJ64" s="31">
        <v>4888.3505479947798</v>
      </c>
      <c r="BK64" s="31">
        <v>42.34171335009836</v>
      </c>
      <c r="BL64" s="31">
        <v>5.1558298588252569</v>
      </c>
      <c r="BM64" s="31">
        <v>0</v>
      </c>
      <c r="BN64" s="31">
        <v>0</v>
      </c>
      <c r="BO64" s="31">
        <v>0</v>
      </c>
      <c r="BP64" s="31">
        <v>0</v>
      </c>
      <c r="BQ64" s="31">
        <v>0</v>
      </c>
      <c r="BR64" s="31">
        <v>0</v>
      </c>
      <c r="BS64" s="31">
        <v>0</v>
      </c>
      <c r="BT64" s="31">
        <v>0</v>
      </c>
      <c r="BU64" s="31">
        <v>0</v>
      </c>
      <c r="BV64" s="31">
        <v>0</v>
      </c>
      <c r="BW64" s="31">
        <v>0</v>
      </c>
      <c r="BX64" s="31">
        <v>2.8421709430404007E-13</v>
      </c>
      <c r="BY64" s="31">
        <v>0</v>
      </c>
      <c r="BZ64" s="31">
        <v>0</v>
      </c>
      <c r="CA64" s="31">
        <v>0</v>
      </c>
      <c r="CB64" s="31">
        <v>0</v>
      </c>
      <c r="CC64" s="32">
        <v>4935.848091203703</v>
      </c>
      <c r="CD64" s="9">
        <v>4935.848091203703</v>
      </c>
      <c r="CE64" s="30">
        <v>2074</v>
      </c>
      <c r="CF64" s="31">
        <v>0</v>
      </c>
      <c r="CG64" s="31">
        <v>4596.7604378068909</v>
      </c>
      <c r="CH64" s="31">
        <v>39.369270440972244</v>
      </c>
      <c r="CI64" s="31">
        <v>4.3774036527852251</v>
      </c>
      <c r="CJ64" s="31">
        <v>0</v>
      </c>
      <c r="CK64" s="31">
        <v>0</v>
      </c>
      <c r="CL64" s="31">
        <v>0</v>
      </c>
      <c r="CM64" s="31">
        <v>0</v>
      </c>
      <c r="CN64" s="31">
        <v>0</v>
      </c>
      <c r="CO64" s="31">
        <v>0</v>
      </c>
      <c r="CP64" s="31">
        <v>0</v>
      </c>
      <c r="CQ64" s="31">
        <v>0</v>
      </c>
      <c r="CR64" s="31">
        <v>0</v>
      </c>
      <c r="CS64" s="31">
        <v>0</v>
      </c>
      <c r="CT64" s="31">
        <v>0</v>
      </c>
      <c r="CU64" s="31">
        <v>2.8421709430404007E-13</v>
      </c>
      <c r="CV64" s="31">
        <v>0</v>
      </c>
      <c r="CW64" s="31">
        <v>0</v>
      </c>
      <c r="CX64" s="31">
        <v>0</v>
      </c>
      <c r="CY64" s="31">
        <v>0</v>
      </c>
      <c r="CZ64" s="32">
        <v>4640.5071119006479</v>
      </c>
      <c r="DB64" s="30">
        <v>2074</v>
      </c>
      <c r="DC64" s="31">
        <v>0</v>
      </c>
      <c r="DD64" s="31">
        <v>0</v>
      </c>
      <c r="DE64" s="31">
        <v>0.65026365483222581</v>
      </c>
      <c r="DF64" s="31">
        <v>8.1669998804173735E-2</v>
      </c>
      <c r="DG64" s="31">
        <v>0</v>
      </c>
      <c r="DH64" s="31">
        <v>0</v>
      </c>
      <c r="DI64" s="31">
        <v>0</v>
      </c>
      <c r="DJ64" s="31">
        <v>0</v>
      </c>
      <c r="DK64" s="31">
        <v>0</v>
      </c>
      <c r="DL64" s="31">
        <v>0</v>
      </c>
      <c r="DM64" s="31"/>
      <c r="DN64" s="31"/>
      <c r="DO64" s="31">
        <v>0</v>
      </c>
      <c r="DP64" s="31"/>
      <c r="DQ64" s="31"/>
      <c r="DR64" s="31"/>
      <c r="DS64" s="31"/>
      <c r="DT64" s="31"/>
      <c r="DU64" s="31"/>
      <c r="DV64" s="31">
        <v>0</v>
      </c>
      <c r="DW64" s="33">
        <v>0.73193365363639951</v>
      </c>
    </row>
    <row r="65" spans="1:127" x14ac:dyDescent="0.2">
      <c r="A65" s="36">
        <v>2075</v>
      </c>
      <c r="B65" s="28">
        <v>0</v>
      </c>
      <c r="C65" s="28">
        <v>0</v>
      </c>
      <c r="D65" s="28">
        <v>11495682.70404822</v>
      </c>
      <c r="E65" s="28">
        <v>991804.70370550698</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6.0735687771634202E-8</v>
      </c>
      <c r="AB65" s="28">
        <v>0</v>
      </c>
      <c r="AC65" s="28">
        <v>0</v>
      </c>
      <c r="AD65" s="28">
        <v>0</v>
      </c>
      <c r="AE65" s="28">
        <v>0</v>
      </c>
      <c r="AF65" s="28">
        <v>12487487.407753788</v>
      </c>
      <c r="AH65" s="36">
        <v>2075</v>
      </c>
      <c r="AI65" s="29">
        <v>0</v>
      </c>
      <c r="AJ65" s="29">
        <v>0</v>
      </c>
      <c r="AK65" s="29">
        <v>0</v>
      </c>
      <c r="AL65" s="29">
        <v>37348.172745675125</v>
      </c>
      <c r="AM65" s="29">
        <v>23416.861451337223</v>
      </c>
      <c r="AN65" s="29">
        <v>0</v>
      </c>
      <c r="AO65" s="29">
        <v>675704.87245322845</v>
      </c>
      <c r="AP65" s="29">
        <v>2187.7017933853099</v>
      </c>
      <c r="AQ65" s="29">
        <v>0</v>
      </c>
      <c r="AR65" s="29">
        <v>0</v>
      </c>
      <c r="AS65" s="28">
        <v>738657.60844362609</v>
      </c>
      <c r="AU65" s="30">
        <v>2075</v>
      </c>
      <c r="AV65" s="31">
        <v>0</v>
      </c>
      <c r="AW65" s="31">
        <v>649.04849680542952</v>
      </c>
      <c r="AX65" s="31">
        <v>32.955350767728227</v>
      </c>
      <c r="AY65" s="31">
        <v>83.384738463082684</v>
      </c>
      <c r="AZ65" s="31">
        <v>0</v>
      </c>
      <c r="BA65" s="31">
        <v>0</v>
      </c>
      <c r="BB65" s="31">
        <v>0</v>
      </c>
      <c r="BC65" s="31">
        <v>0</v>
      </c>
      <c r="BD65" s="31">
        <v>0</v>
      </c>
      <c r="BE65" s="31">
        <v>0</v>
      </c>
      <c r="BF65" s="31">
        <v>765.38858603624044</v>
      </c>
      <c r="BH65" s="30">
        <v>2075</v>
      </c>
      <c r="BI65" s="31">
        <v>0</v>
      </c>
      <c r="BJ65" s="31">
        <v>4888.3505479947798</v>
      </c>
      <c r="BK65" s="31">
        <v>43.562683399202783</v>
      </c>
      <c r="BL65" s="31">
        <v>3.9348598097208196</v>
      </c>
      <c r="BM65" s="31">
        <v>0</v>
      </c>
      <c r="BN65" s="31">
        <v>0</v>
      </c>
      <c r="BO65" s="31">
        <v>0</v>
      </c>
      <c r="BP65" s="31">
        <v>0</v>
      </c>
      <c r="BQ65" s="31">
        <v>0</v>
      </c>
      <c r="BR65" s="31">
        <v>0</v>
      </c>
      <c r="BS65" s="31">
        <v>0</v>
      </c>
      <c r="BT65" s="31">
        <v>0</v>
      </c>
      <c r="BU65" s="31">
        <v>0</v>
      </c>
      <c r="BV65" s="31">
        <v>0</v>
      </c>
      <c r="BW65" s="31">
        <v>0</v>
      </c>
      <c r="BX65" s="31">
        <v>2.8421709430404007E-13</v>
      </c>
      <c r="BY65" s="31">
        <v>0</v>
      </c>
      <c r="BZ65" s="31">
        <v>0</v>
      </c>
      <c r="CA65" s="31">
        <v>0</v>
      </c>
      <c r="CB65" s="31">
        <v>0</v>
      </c>
      <c r="CC65" s="32">
        <v>4935.848091203703</v>
      </c>
      <c r="CD65" s="9">
        <v>4935.848091203703</v>
      </c>
      <c r="CE65" s="30">
        <v>2075</v>
      </c>
      <c r="CF65" s="31">
        <v>0</v>
      </c>
      <c r="CG65" s="31">
        <v>4596.7604378068909</v>
      </c>
      <c r="CH65" s="31">
        <v>40.504526817256973</v>
      </c>
      <c r="CI65" s="31">
        <v>3.3407754281857249</v>
      </c>
      <c r="CJ65" s="31">
        <v>0</v>
      </c>
      <c r="CK65" s="31">
        <v>0</v>
      </c>
      <c r="CL65" s="31">
        <v>0</v>
      </c>
      <c r="CM65" s="31">
        <v>0</v>
      </c>
      <c r="CN65" s="31">
        <v>0</v>
      </c>
      <c r="CO65" s="31">
        <v>0</v>
      </c>
      <c r="CP65" s="31">
        <v>0</v>
      </c>
      <c r="CQ65" s="31">
        <v>0</v>
      </c>
      <c r="CR65" s="31">
        <v>0</v>
      </c>
      <c r="CS65" s="31">
        <v>0</v>
      </c>
      <c r="CT65" s="31">
        <v>0</v>
      </c>
      <c r="CU65" s="31">
        <v>2.8421709430404007E-13</v>
      </c>
      <c r="CV65" s="31">
        <v>0</v>
      </c>
      <c r="CW65" s="31">
        <v>0</v>
      </c>
      <c r="CX65" s="31">
        <v>0</v>
      </c>
      <c r="CY65" s="31">
        <v>0</v>
      </c>
      <c r="CZ65" s="32">
        <v>4640.6057400523341</v>
      </c>
      <c r="DB65" s="30">
        <v>2075</v>
      </c>
      <c r="DC65" s="31">
        <v>0</v>
      </c>
      <c r="DD65" s="31">
        <v>0</v>
      </c>
      <c r="DE65" s="31">
        <v>0.67570487245322841</v>
      </c>
      <c r="DF65" s="31">
        <v>6.2952735990397662E-2</v>
      </c>
      <c r="DG65" s="31">
        <v>0</v>
      </c>
      <c r="DH65" s="31">
        <v>0</v>
      </c>
      <c r="DI65" s="31">
        <v>0</v>
      </c>
      <c r="DJ65" s="31">
        <v>0</v>
      </c>
      <c r="DK65" s="31">
        <v>0</v>
      </c>
      <c r="DL65" s="31">
        <v>0</v>
      </c>
      <c r="DM65" s="31"/>
      <c r="DN65" s="31"/>
      <c r="DO65" s="31">
        <v>0</v>
      </c>
      <c r="DP65" s="31"/>
      <c r="DQ65" s="31"/>
      <c r="DR65" s="31"/>
      <c r="DS65" s="31"/>
      <c r="DT65" s="31"/>
      <c r="DU65" s="31"/>
      <c r="DV65" s="31">
        <v>0</v>
      </c>
      <c r="DW65" s="33">
        <v>0.73865760844362605</v>
      </c>
    </row>
    <row r="66" spans="1:127" x14ac:dyDescent="0.2">
      <c r="A66" s="36">
        <v>2076</v>
      </c>
      <c r="B66" s="28">
        <v>0</v>
      </c>
      <c r="C66" s="28">
        <v>0</v>
      </c>
      <c r="D66" s="28">
        <v>12102010.873126226</v>
      </c>
      <c r="E66" s="28">
        <v>694598.32013268583</v>
      </c>
      <c r="F66" s="28">
        <v>0</v>
      </c>
      <c r="G66" s="28">
        <v>0</v>
      </c>
      <c r="H66" s="28">
        <v>0</v>
      </c>
      <c r="I66" s="28">
        <v>0</v>
      </c>
      <c r="J66" s="28">
        <v>0</v>
      </c>
      <c r="K66" s="28">
        <v>0</v>
      </c>
      <c r="L66" s="28">
        <v>0</v>
      </c>
      <c r="M66" s="28">
        <v>0</v>
      </c>
      <c r="N66" s="28">
        <v>0</v>
      </c>
      <c r="O66" s="28">
        <v>0</v>
      </c>
      <c r="P66" s="28">
        <v>0</v>
      </c>
      <c r="Q66" s="28">
        <v>0</v>
      </c>
      <c r="R66" s="28">
        <v>0</v>
      </c>
      <c r="S66" s="28">
        <v>0</v>
      </c>
      <c r="T66" s="28">
        <v>0</v>
      </c>
      <c r="U66" s="28">
        <v>0</v>
      </c>
      <c r="V66" s="28">
        <v>0</v>
      </c>
      <c r="W66" s="28">
        <v>0</v>
      </c>
      <c r="X66" s="28">
        <v>0</v>
      </c>
      <c r="Y66" s="28">
        <v>0</v>
      </c>
      <c r="Z66" s="28">
        <v>0</v>
      </c>
      <c r="AA66" s="28">
        <v>6.1995276627452535E-8</v>
      </c>
      <c r="AB66" s="28">
        <v>0</v>
      </c>
      <c r="AC66" s="28">
        <v>0</v>
      </c>
      <c r="AD66" s="28">
        <v>0</v>
      </c>
      <c r="AE66" s="28">
        <v>0</v>
      </c>
      <c r="AF66" s="28">
        <v>12796609.193258973</v>
      </c>
      <c r="AH66" s="36">
        <v>2076</v>
      </c>
      <c r="AI66" s="29">
        <v>0</v>
      </c>
      <c r="AJ66" s="29">
        <v>0</v>
      </c>
      <c r="AK66" s="29">
        <v>0</v>
      </c>
      <c r="AL66" s="29">
        <v>25899.902304425352</v>
      </c>
      <c r="AM66" s="29">
        <v>16238.931633840895</v>
      </c>
      <c r="AN66" s="29">
        <v>0</v>
      </c>
      <c r="AO66" s="29">
        <v>701780.90071499883</v>
      </c>
      <c r="AP66" s="29">
        <v>1517.1093671900451</v>
      </c>
      <c r="AQ66" s="29">
        <v>0</v>
      </c>
      <c r="AR66" s="29">
        <v>0</v>
      </c>
      <c r="AS66" s="28">
        <v>745436.84402045514</v>
      </c>
      <c r="AU66" s="30">
        <v>2076</v>
      </c>
      <c r="AV66" s="31">
        <v>0</v>
      </c>
      <c r="AW66" s="31">
        <v>649.04849680542952</v>
      </c>
      <c r="AX66" s="31">
        <v>33.10741109323839</v>
      </c>
      <c r="AY66" s="31">
        <v>83.264429847149984</v>
      </c>
      <c r="AZ66" s="31">
        <v>0</v>
      </c>
      <c r="BA66" s="31">
        <v>0</v>
      </c>
      <c r="BB66" s="31">
        <v>0</v>
      </c>
      <c r="BC66" s="31">
        <v>0</v>
      </c>
      <c r="BD66" s="31">
        <v>0</v>
      </c>
      <c r="BE66" s="31">
        <v>0</v>
      </c>
      <c r="BF66" s="31">
        <v>765.42033774581796</v>
      </c>
      <c r="BH66" s="30">
        <v>2076</v>
      </c>
      <c r="BI66" s="31">
        <v>0</v>
      </c>
      <c r="BJ66" s="31">
        <v>4888.3505479947798</v>
      </c>
      <c r="BK66" s="31">
        <v>44.795846104784943</v>
      </c>
      <c r="BL66" s="31">
        <v>2.7016971041386455</v>
      </c>
      <c r="BM66" s="31">
        <v>0</v>
      </c>
      <c r="BN66" s="31">
        <v>0</v>
      </c>
      <c r="BO66" s="31">
        <v>0</v>
      </c>
      <c r="BP66" s="31">
        <v>0</v>
      </c>
      <c r="BQ66" s="31">
        <v>0</v>
      </c>
      <c r="BR66" s="31">
        <v>0</v>
      </c>
      <c r="BS66" s="31">
        <v>0</v>
      </c>
      <c r="BT66" s="31">
        <v>0</v>
      </c>
      <c r="BU66" s="31">
        <v>0</v>
      </c>
      <c r="BV66" s="31">
        <v>0</v>
      </c>
      <c r="BW66" s="31">
        <v>0</v>
      </c>
      <c r="BX66" s="31">
        <v>2.8421709430404007E-13</v>
      </c>
      <c r="BY66" s="31">
        <v>0</v>
      </c>
      <c r="BZ66" s="31">
        <v>0</v>
      </c>
      <c r="CA66" s="31">
        <v>0</v>
      </c>
      <c r="CB66" s="31">
        <v>0</v>
      </c>
      <c r="CC66" s="32">
        <v>4935.848091203703</v>
      </c>
      <c r="CD66" s="9">
        <v>4935.848091203703</v>
      </c>
      <c r="CE66" s="30">
        <v>2076</v>
      </c>
      <c r="CF66" s="31">
        <v>0</v>
      </c>
      <c r="CG66" s="31">
        <v>4596.7604378068909</v>
      </c>
      <c r="CH66" s="31">
        <v>41.651119909802965</v>
      </c>
      <c r="CI66" s="31">
        <v>2.2937953920516674</v>
      </c>
      <c r="CJ66" s="31">
        <v>0</v>
      </c>
      <c r="CK66" s="31">
        <v>0</v>
      </c>
      <c r="CL66" s="31">
        <v>0</v>
      </c>
      <c r="CM66" s="31">
        <v>0</v>
      </c>
      <c r="CN66" s="31">
        <v>0</v>
      </c>
      <c r="CO66" s="31">
        <v>0</v>
      </c>
      <c r="CP66" s="31">
        <v>0</v>
      </c>
      <c r="CQ66" s="31">
        <v>0</v>
      </c>
      <c r="CR66" s="31">
        <v>0</v>
      </c>
      <c r="CS66" s="31">
        <v>0</v>
      </c>
      <c r="CT66" s="31">
        <v>0</v>
      </c>
      <c r="CU66" s="31">
        <v>2.8421709430404007E-13</v>
      </c>
      <c r="CV66" s="31">
        <v>0</v>
      </c>
      <c r="CW66" s="31">
        <v>0</v>
      </c>
      <c r="CX66" s="31">
        <v>0</v>
      </c>
      <c r="CY66" s="31">
        <v>0</v>
      </c>
      <c r="CZ66" s="32">
        <v>4640.7053531087458</v>
      </c>
      <c r="DB66" s="30">
        <v>2076</v>
      </c>
      <c r="DC66" s="31">
        <v>0</v>
      </c>
      <c r="DD66" s="31">
        <v>0</v>
      </c>
      <c r="DE66" s="31">
        <v>0.70178090071499888</v>
      </c>
      <c r="DF66" s="31">
        <v>4.3655943305456288E-2</v>
      </c>
      <c r="DG66" s="31">
        <v>0</v>
      </c>
      <c r="DH66" s="31">
        <v>0</v>
      </c>
      <c r="DI66" s="31">
        <v>0</v>
      </c>
      <c r="DJ66" s="31">
        <v>0</v>
      </c>
      <c r="DK66" s="31">
        <v>0</v>
      </c>
      <c r="DL66" s="31">
        <v>0</v>
      </c>
      <c r="DM66" s="31"/>
      <c r="DN66" s="31"/>
      <c r="DO66" s="31">
        <v>0</v>
      </c>
      <c r="DP66" s="31"/>
      <c r="DQ66" s="31"/>
      <c r="DR66" s="31"/>
      <c r="DS66" s="31"/>
      <c r="DT66" s="31"/>
      <c r="DU66" s="31"/>
      <c r="DV66" s="31">
        <v>0</v>
      </c>
      <c r="DW66" s="33">
        <v>0.74543684402045518</v>
      </c>
    </row>
    <row r="67" spans="1:127" x14ac:dyDescent="0.2">
      <c r="A67" s="36">
        <v>2077</v>
      </c>
      <c r="B67" s="28">
        <v>0</v>
      </c>
      <c r="C67" s="28">
        <v>0</v>
      </c>
      <c r="D67" s="28">
        <v>12039827.641812086</v>
      </c>
      <c r="E67" s="28">
        <v>964728.42857193411</v>
      </c>
      <c r="F67" s="28">
        <v>0</v>
      </c>
      <c r="G67" s="28">
        <v>0</v>
      </c>
      <c r="H67" s="28">
        <v>0</v>
      </c>
      <c r="I67" s="28">
        <v>0</v>
      </c>
      <c r="J67" s="28">
        <v>0</v>
      </c>
      <c r="K67" s="28">
        <v>0</v>
      </c>
      <c r="L67" s="28">
        <v>0</v>
      </c>
      <c r="M67" s="28">
        <v>0</v>
      </c>
      <c r="N67" s="28">
        <v>0</v>
      </c>
      <c r="O67" s="28">
        <v>0</v>
      </c>
      <c r="P67" s="28">
        <v>0</v>
      </c>
      <c r="Q67" s="28">
        <v>0</v>
      </c>
      <c r="R67" s="28">
        <v>0</v>
      </c>
      <c r="S67" s="28">
        <v>0</v>
      </c>
      <c r="T67" s="28">
        <v>0</v>
      </c>
      <c r="U67" s="28">
        <v>0</v>
      </c>
      <c r="V67" s="28">
        <v>0</v>
      </c>
      <c r="W67" s="28">
        <v>0</v>
      </c>
      <c r="X67" s="28">
        <v>0</v>
      </c>
      <c r="Y67" s="28">
        <v>0</v>
      </c>
      <c r="Z67" s="28">
        <v>0</v>
      </c>
      <c r="AA67" s="28">
        <v>6.3280506011391062E-8</v>
      </c>
      <c r="AB67" s="28">
        <v>0</v>
      </c>
      <c r="AC67" s="28">
        <v>0</v>
      </c>
      <c r="AD67" s="28">
        <v>0</v>
      </c>
      <c r="AE67" s="28">
        <v>0</v>
      </c>
      <c r="AF67" s="28">
        <v>13004556.070384083</v>
      </c>
      <c r="AH67" s="36">
        <v>2077</v>
      </c>
      <c r="AI67" s="29">
        <v>0</v>
      </c>
      <c r="AJ67" s="29">
        <v>0</v>
      </c>
      <c r="AK67" s="29">
        <v>0</v>
      </c>
      <c r="AL67" s="29">
        <v>35619.734314535672</v>
      </c>
      <c r="AM67" s="29">
        <v>22333.151050167828</v>
      </c>
      <c r="AN67" s="29">
        <v>0</v>
      </c>
      <c r="AO67" s="29">
        <v>693337.91877728573</v>
      </c>
      <c r="AP67" s="29">
        <v>2086.45700474976</v>
      </c>
      <c r="AQ67" s="29">
        <v>0</v>
      </c>
      <c r="AR67" s="29">
        <v>0</v>
      </c>
      <c r="AS67" s="28">
        <v>753377.26114673901</v>
      </c>
      <c r="AU67" s="30">
        <v>2077</v>
      </c>
      <c r="AV67" s="31">
        <v>0</v>
      </c>
      <c r="AW67" s="31">
        <v>649.04849680542952</v>
      </c>
      <c r="AX67" s="31">
        <v>33.259471418748682</v>
      </c>
      <c r="AY67" s="31">
        <v>83.14412123121717</v>
      </c>
      <c r="AZ67" s="31">
        <v>0</v>
      </c>
      <c r="BA67" s="31">
        <v>0</v>
      </c>
      <c r="BB67" s="31">
        <v>0</v>
      </c>
      <c r="BC67" s="31">
        <v>0</v>
      </c>
      <c r="BD67" s="31">
        <v>0</v>
      </c>
      <c r="BE67" s="31">
        <v>0</v>
      </c>
      <c r="BF67" s="31">
        <v>765.45208945539537</v>
      </c>
      <c r="BH67" s="30">
        <v>2077</v>
      </c>
      <c r="BI67" s="31">
        <v>0</v>
      </c>
      <c r="BJ67" s="31">
        <v>4888.3505479947798</v>
      </c>
      <c r="BK67" s="31">
        <v>43.818729185235476</v>
      </c>
      <c r="BL67" s="31">
        <v>3.6788140236881191</v>
      </c>
      <c r="BM67" s="31">
        <v>0</v>
      </c>
      <c r="BN67" s="31">
        <v>0</v>
      </c>
      <c r="BO67" s="31">
        <v>0</v>
      </c>
      <c r="BP67" s="31">
        <v>0</v>
      </c>
      <c r="BQ67" s="31">
        <v>0</v>
      </c>
      <c r="BR67" s="31">
        <v>0</v>
      </c>
      <c r="BS67" s="31">
        <v>0</v>
      </c>
      <c r="BT67" s="31">
        <v>0</v>
      </c>
      <c r="BU67" s="31">
        <v>0</v>
      </c>
      <c r="BV67" s="31">
        <v>0</v>
      </c>
      <c r="BW67" s="31">
        <v>0</v>
      </c>
      <c r="BX67" s="31">
        <v>2.8421709430404007E-13</v>
      </c>
      <c r="BY67" s="31">
        <v>0</v>
      </c>
      <c r="BZ67" s="31">
        <v>0</v>
      </c>
      <c r="CA67" s="31">
        <v>0</v>
      </c>
      <c r="CB67" s="31">
        <v>0</v>
      </c>
      <c r="CC67" s="32">
        <v>4935.848091203703</v>
      </c>
      <c r="CD67" s="9">
        <v>4935.848091203703</v>
      </c>
      <c r="CE67" s="30">
        <v>2077</v>
      </c>
      <c r="CF67" s="31">
        <v>0</v>
      </c>
      <c r="CG67" s="31">
        <v>4596.7604378068909</v>
      </c>
      <c r="CH67" s="31">
        <v>40.74259785874375</v>
      </c>
      <c r="CI67" s="31">
        <v>3.1233873859598353</v>
      </c>
      <c r="CJ67" s="31">
        <v>0</v>
      </c>
      <c r="CK67" s="31">
        <v>0</v>
      </c>
      <c r="CL67" s="31">
        <v>0</v>
      </c>
      <c r="CM67" s="31">
        <v>0</v>
      </c>
      <c r="CN67" s="31">
        <v>0</v>
      </c>
      <c r="CO67" s="31">
        <v>0</v>
      </c>
      <c r="CP67" s="31">
        <v>0</v>
      </c>
      <c r="CQ67" s="31">
        <v>0</v>
      </c>
      <c r="CR67" s="31">
        <v>0</v>
      </c>
      <c r="CS67" s="31">
        <v>0</v>
      </c>
      <c r="CT67" s="31">
        <v>0</v>
      </c>
      <c r="CU67" s="31">
        <v>2.8421709430404007E-13</v>
      </c>
      <c r="CV67" s="31">
        <v>0</v>
      </c>
      <c r="CW67" s="31">
        <v>0</v>
      </c>
      <c r="CX67" s="31">
        <v>0</v>
      </c>
      <c r="CY67" s="31">
        <v>0</v>
      </c>
      <c r="CZ67" s="32">
        <v>4640.6264230515944</v>
      </c>
      <c r="DB67" s="30">
        <v>2077</v>
      </c>
      <c r="DC67" s="31">
        <v>0</v>
      </c>
      <c r="DD67" s="31">
        <v>0</v>
      </c>
      <c r="DE67" s="31">
        <v>0.69333791877728568</v>
      </c>
      <c r="DF67" s="31">
        <v>6.0039342369453262E-2</v>
      </c>
      <c r="DG67" s="31">
        <v>0</v>
      </c>
      <c r="DH67" s="31">
        <v>0</v>
      </c>
      <c r="DI67" s="31">
        <v>0</v>
      </c>
      <c r="DJ67" s="31">
        <v>0</v>
      </c>
      <c r="DK67" s="31">
        <v>0</v>
      </c>
      <c r="DL67" s="31">
        <v>0</v>
      </c>
      <c r="DM67" s="31"/>
      <c r="DN67" s="31"/>
      <c r="DO67" s="31">
        <v>0</v>
      </c>
      <c r="DP67" s="31"/>
      <c r="DQ67" s="31"/>
      <c r="DR67" s="31"/>
      <c r="DS67" s="31"/>
      <c r="DT67" s="31"/>
      <c r="DU67" s="31"/>
      <c r="DV67" s="31">
        <v>0</v>
      </c>
      <c r="DW67" s="33">
        <v>0.75337726114673897</v>
      </c>
    </row>
    <row r="68" spans="1:127" x14ac:dyDescent="0.2">
      <c r="A68" s="36">
        <v>2078</v>
      </c>
      <c r="B68" s="28">
        <v>0</v>
      </c>
      <c r="C68" s="28">
        <v>0</v>
      </c>
      <c r="D68" s="28">
        <v>11966444.193865132</v>
      </c>
      <c r="E68" s="28">
        <v>1248647.2395857852</v>
      </c>
      <c r="F68" s="28">
        <v>0</v>
      </c>
      <c r="G68" s="28">
        <v>0</v>
      </c>
      <c r="H68" s="28">
        <v>0</v>
      </c>
      <c r="I68" s="28">
        <v>0</v>
      </c>
      <c r="J68" s="28">
        <v>0</v>
      </c>
      <c r="K68" s="28">
        <v>0</v>
      </c>
      <c r="L68" s="28">
        <v>0</v>
      </c>
      <c r="M68" s="28">
        <v>0</v>
      </c>
      <c r="N68" s="28">
        <v>0</v>
      </c>
      <c r="O68" s="28">
        <v>0</v>
      </c>
      <c r="P68" s="28">
        <v>0</v>
      </c>
      <c r="Q68" s="28">
        <v>0</v>
      </c>
      <c r="R68" s="28">
        <v>0</v>
      </c>
      <c r="S68" s="28">
        <v>0</v>
      </c>
      <c r="T68" s="28">
        <v>0</v>
      </c>
      <c r="U68" s="28">
        <v>0</v>
      </c>
      <c r="V68" s="28">
        <v>0</v>
      </c>
      <c r="W68" s="28">
        <v>0</v>
      </c>
      <c r="X68" s="28">
        <v>0</v>
      </c>
      <c r="Y68" s="28">
        <v>0</v>
      </c>
      <c r="Z68" s="28">
        <v>0</v>
      </c>
      <c r="AA68" s="28">
        <v>6.4591893221522299E-8</v>
      </c>
      <c r="AB68" s="28">
        <v>0</v>
      </c>
      <c r="AC68" s="28">
        <v>0</v>
      </c>
      <c r="AD68" s="28">
        <v>0</v>
      </c>
      <c r="AE68" s="28">
        <v>0</v>
      </c>
      <c r="AF68" s="28">
        <v>13215091.433450982</v>
      </c>
      <c r="AH68" s="36">
        <v>2078</v>
      </c>
      <c r="AI68" s="29">
        <v>0</v>
      </c>
      <c r="AJ68" s="29">
        <v>0</v>
      </c>
      <c r="AK68" s="29">
        <v>0</v>
      </c>
      <c r="AL68" s="29">
        <v>45650.607644635369</v>
      </c>
      <c r="AM68" s="29">
        <v>28622.389685920327</v>
      </c>
      <c r="AN68" s="29">
        <v>0</v>
      </c>
      <c r="AO68" s="29">
        <v>684461.04710257333</v>
      </c>
      <c r="AP68" s="29">
        <v>2674.0241589158541</v>
      </c>
      <c r="AQ68" s="29">
        <v>0</v>
      </c>
      <c r="AR68" s="29">
        <v>0</v>
      </c>
      <c r="AS68" s="28">
        <v>761408.06859204487</v>
      </c>
      <c r="AU68" s="30">
        <v>2078</v>
      </c>
      <c r="AV68" s="31">
        <v>0</v>
      </c>
      <c r="AW68" s="31">
        <v>649.04849680542952</v>
      </c>
      <c r="AX68" s="31">
        <v>33.41153174425893</v>
      </c>
      <c r="AY68" s="31">
        <v>83.023812615284371</v>
      </c>
      <c r="AZ68" s="31">
        <v>0</v>
      </c>
      <c r="BA68" s="31">
        <v>0</v>
      </c>
      <c r="BB68" s="31">
        <v>0</v>
      </c>
      <c r="BC68" s="31">
        <v>0</v>
      </c>
      <c r="BD68" s="31">
        <v>0</v>
      </c>
      <c r="BE68" s="31">
        <v>0</v>
      </c>
      <c r="BF68" s="31">
        <v>765.48384116497277</v>
      </c>
      <c r="BH68" s="30">
        <v>2078</v>
      </c>
      <c r="BI68" s="31">
        <v>0</v>
      </c>
      <c r="BJ68" s="31">
        <v>4888.3505479947798</v>
      </c>
      <c r="BK68" s="31">
        <v>42.829419609208223</v>
      </c>
      <c r="BL68" s="31">
        <v>4.6681235997153863</v>
      </c>
      <c r="BM68" s="31">
        <v>0</v>
      </c>
      <c r="BN68" s="31">
        <v>0</v>
      </c>
      <c r="BO68" s="31">
        <v>0</v>
      </c>
      <c r="BP68" s="31">
        <v>0</v>
      </c>
      <c r="BQ68" s="31">
        <v>0</v>
      </c>
      <c r="BR68" s="31">
        <v>0</v>
      </c>
      <c r="BS68" s="31">
        <v>0</v>
      </c>
      <c r="BT68" s="31">
        <v>0</v>
      </c>
      <c r="BU68" s="31">
        <v>0</v>
      </c>
      <c r="BV68" s="31">
        <v>0</v>
      </c>
      <c r="BW68" s="31">
        <v>0</v>
      </c>
      <c r="BX68" s="31">
        <v>2.8421709430404007E-13</v>
      </c>
      <c r="BY68" s="31">
        <v>0</v>
      </c>
      <c r="BZ68" s="31">
        <v>0</v>
      </c>
      <c r="CA68" s="31">
        <v>0</v>
      </c>
      <c r="CB68" s="31">
        <v>0</v>
      </c>
      <c r="CC68" s="32">
        <v>4935.8480912037039</v>
      </c>
      <c r="CD68" s="9">
        <v>4935.8480912037039</v>
      </c>
      <c r="CE68" s="30">
        <v>2078</v>
      </c>
      <c r="CF68" s="31">
        <v>0</v>
      </c>
      <c r="CG68" s="31">
        <v>4596.7604378068909</v>
      </c>
      <c r="CH68" s="31">
        <v>39.822739091423223</v>
      </c>
      <c r="CI68" s="31">
        <v>3.9633311914026081</v>
      </c>
      <c r="CJ68" s="31">
        <v>0</v>
      </c>
      <c r="CK68" s="31">
        <v>0</v>
      </c>
      <c r="CL68" s="31">
        <v>0</v>
      </c>
      <c r="CM68" s="31">
        <v>0</v>
      </c>
      <c r="CN68" s="31">
        <v>0</v>
      </c>
      <c r="CO68" s="31">
        <v>0</v>
      </c>
      <c r="CP68" s="31">
        <v>0</v>
      </c>
      <c r="CQ68" s="31">
        <v>0</v>
      </c>
      <c r="CR68" s="31">
        <v>0</v>
      </c>
      <c r="CS68" s="31">
        <v>0</v>
      </c>
      <c r="CT68" s="31">
        <v>0</v>
      </c>
      <c r="CU68" s="31">
        <v>2.8421709430404007E-13</v>
      </c>
      <c r="CV68" s="31">
        <v>0</v>
      </c>
      <c r="CW68" s="31">
        <v>0</v>
      </c>
      <c r="CX68" s="31">
        <v>0</v>
      </c>
      <c r="CY68" s="31">
        <v>0</v>
      </c>
      <c r="CZ68" s="32">
        <v>4640.5465080897166</v>
      </c>
      <c r="DB68" s="30">
        <v>2078</v>
      </c>
      <c r="DC68" s="31">
        <v>0</v>
      </c>
      <c r="DD68" s="31">
        <v>0</v>
      </c>
      <c r="DE68" s="31">
        <v>0.68446104710257327</v>
      </c>
      <c r="DF68" s="31">
        <v>7.6947021489471551E-2</v>
      </c>
      <c r="DG68" s="31">
        <v>0</v>
      </c>
      <c r="DH68" s="31">
        <v>0</v>
      </c>
      <c r="DI68" s="31">
        <v>0</v>
      </c>
      <c r="DJ68" s="31">
        <v>0</v>
      </c>
      <c r="DK68" s="31">
        <v>0</v>
      </c>
      <c r="DL68" s="31">
        <v>0</v>
      </c>
      <c r="DM68" s="31"/>
      <c r="DN68" s="31"/>
      <c r="DO68" s="31">
        <v>0</v>
      </c>
      <c r="DP68" s="31"/>
      <c r="DQ68" s="31"/>
      <c r="DR68" s="31"/>
      <c r="DS68" s="31"/>
      <c r="DT68" s="31"/>
      <c r="DU68" s="31"/>
      <c r="DV68" s="31">
        <v>0</v>
      </c>
      <c r="DW68" s="33">
        <v>0.7614080685920448</v>
      </c>
    </row>
    <row r="69" spans="1:127" x14ac:dyDescent="0.2">
      <c r="A69" s="36">
        <v>2079</v>
      </c>
      <c r="B69" s="28">
        <v>0</v>
      </c>
      <c r="C69" s="28">
        <v>0</v>
      </c>
      <c r="D69" s="28">
        <v>12609176.697065035</v>
      </c>
      <c r="E69" s="28">
        <v>933845.60644236859</v>
      </c>
      <c r="F69" s="28">
        <v>0</v>
      </c>
      <c r="G69" s="28">
        <v>0</v>
      </c>
      <c r="H69" s="28">
        <v>0</v>
      </c>
      <c r="I69" s="28">
        <v>0</v>
      </c>
      <c r="J69" s="28">
        <v>0</v>
      </c>
      <c r="K69" s="28">
        <v>0</v>
      </c>
      <c r="L69" s="28">
        <v>0</v>
      </c>
      <c r="M69" s="28">
        <v>0</v>
      </c>
      <c r="N69" s="28">
        <v>0</v>
      </c>
      <c r="O69" s="28">
        <v>0</v>
      </c>
      <c r="P69" s="28">
        <v>0</v>
      </c>
      <c r="Q69" s="28">
        <v>0</v>
      </c>
      <c r="R69" s="28">
        <v>0</v>
      </c>
      <c r="S69" s="28">
        <v>0</v>
      </c>
      <c r="T69" s="28">
        <v>0</v>
      </c>
      <c r="U69" s="28">
        <v>0</v>
      </c>
      <c r="V69" s="28">
        <v>0</v>
      </c>
      <c r="W69" s="28">
        <v>0</v>
      </c>
      <c r="X69" s="28">
        <v>0</v>
      </c>
      <c r="Y69" s="28">
        <v>0</v>
      </c>
      <c r="Z69" s="28">
        <v>0</v>
      </c>
      <c r="AA69" s="28">
        <v>6.592996594675513E-8</v>
      </c>
      <c r="AB69" s="28">
        <v>0</v>
      </c>
      <c r="AC69" s="28">
        <v>0</v>
      </c>
      <c r="AD69" s="28">
        <v>0</v>
      </c>
      <c r="AE69" s="28">
        <v>0</v>
      </c>
      <c r="AF69" s="28">
        <v>13543022.303507468</v>
      </c>
      <c r="AH69" s="36">
        <v>2079</v>
      </c>
      <c r="AI69" s="29">
        <v>0</v>
      </c>
      <c r="AJ69" s="29">
        <v>0</v>
      </c>
      <c r="AK69" s="29">
        <v>0</v>
      </c>
      <c r="AL69" s="29">
        <v>33806.723623193422</v>
      </c>
      <c r="AM69" s="29">
        <v>21196.414844676474</v>
      </c>
      <c r="AN69" s="29">
        <v>0</v>
      </c>
      <c r="AO69" s="29">
        <v>711406.82203804969</v>
      </c>
      <c r="AP69" s="29">
        <v>1980.2583222095154</v>
      </c>
      <c r="AQ69" s="29">
        <v>0</v>
      </c>
      <c r="AR69" s="29">
        <v>0</v>
      </c>
      <c r="AS69" s="28">
        <v>768390.218828129</v>
      </c>
      <c r="AU69" s="30">
        <v>2079</v>
      </c>
      <c r="AV69" s="31">
        <v>0</v>
      </c>
      <c r="AW69" s="31">
        <v>649.04849680542952</v>
      </c>
      <c r="AX69" s="31">
        <v>33.563592069769115</v>
      </c>
      <c r="AY69" s="31">
        <v>82.903503999351656</v>
      </c>
      <c r="AZ69" s="31">
        <v>0</v>
      </c>
      <c r="BA69" s="31">
        <v>0</v>
      </c>
      <c r="BB69" s="31">
        <v>0</v>
      </c>
      <c r="BC69" s="31">
        <v>0</v>
      </c>
      <c r="BD69" s="31">
        <v>0</v>
      </c>
      <c r="BE69" s="31">
        <v>0</v>
      </c>
      <c r="BF69" s="31">
        <v>765.51559287455029</v>
      </c>
      <c r="BH69" s="30">
        <v>2079</v>
      </c>
      <c r="BI69" s="31">
        <v>0</v>
      </c>
      <c r="BJ69" s="31">
        <v>4888.3505479947798</v>
      </c>
      <c r="BK69" s="31">
        <v>44.07477497126817</v>
      </c>
      <c r="BL69" s="31">
        <v>3.4227682376554185</v>
      </c>
      <c r="BM69" s="31">
        <v>0</v>
      </c>
      <c r="BN69" s="31">
        <v>0</v>
      </c>
      <c r="BO69" s="31">
        <v>0</v>
      </c>
      <c r="BP69" s="31">
        <v>0</v>
      </c>
      <c r="BQ69" s="31">
        <v>0</v>
      </c>
      <c r="BR69" s="31">
        <v>0</v>
      </c>
      <c r="BS69" s="31">
        <v>0</v>
      </c>
      <c r="BT69" s="31">
        <v>0</v>
      </c>
      <c r="BU69" s="31">
        <v>0</v>
      </c>
      <c r="BV69" s="31">
        <v>0</v>
      </c>
      <c r="BW69" s="31">
        <v>0</v>
      </c>
      <c r="BX69" s="31">
        <v>2.8421709430404007E-13</v>
      </c>
      <c r="BY69" s="31">
        <v>0</v>
      </c>
      <c r="BZ69" s="31">
        <v>0</v>
      </c>
      <c r="CA69" s="31">
        <v>0</v>
      </c>
      <c r="CB69" s="31">
        <v>0</v>
      </c>
      <c r="CC69" s="32">
        <v>4935.848091203703</v>
      </c>
      <c r="CE69" s="30">
        <v>2079</v>
      </c>
      <c r="CF69" s="31">
        <v>0</v>
      </c>
      <c r="CG69" s="31">
        <v>4596.7604378068909</v>
      </c>
      <c r="CH69" s="31">
        <v>40.980668900230526</v>
      </c>
      <c r="CI69" s="31">
        <v>2.9059993437339453</v>
      </c>
      <c r="CJ69" s="31">
        <v>0</v>
      </c>
      <c r="CK69" s="31">
        <v>0</v>
      </c>
      <c r="CL69" s="31">
        <v>0</v>
      </c>
      <c r="CM69" s="31">
        <v>0</v>
      </c>
      <c r="CN69" s="31">
        <v>0</v>
      </c>
      <c r="CO69" s="31">
        <v>0</v>
      </c>
      <c r="CP69" s="31">
        <v>0</v>
      </c>
      <c r="CQ69" s="31">
        <v>0</v>
      </c>
      <c r="CR69" s="31">
        <v>0</v>
      </c>
      <c r="CS69" s="31">
        <v>0</v>
      </c>
      <c r="CT69" s="31">
        <v>0</v>
      </c>
      <c r="CU69" s="31">
        <v>2.8421709430404007E-13</v>
      </c>
      <c r="CV69" s="31">
        <v>0</v>
      </c>
      <c r="CW69" s="31">
        <v>0</v>
      </c>
      <c r="CX69" s="31">
        <v>0</v>
      </c>
      <c r="CY69" s="31">
        <v>0</v>
      </c>
      <c r="CZ69" s="32">
        <v>4640.6471060508557</v>
      </c>
      <c r="DB69" s="30">
        <v>2079</v>
      </c>
      <c r="DC69" s="31">
        <v>0</v>
      </c>
      <c r="DD69" s="31">
        <v>0</v>
      </c>
      <c r="DE69" s="31">
        <v>0.71140682203804972</v>
      </c>
      <c r="DF69" s="31">
        <v>5.698339679007941E-2</v>
      </c>
      <c r="DG69" s="31">
        <v>0</v>
      </c>
      <c r="DH69" s="31">
        <v>0</v>
      </c>
      <c r="DI69" s="31">
        <v>0</v>
      </c>
      <c r="DJ69" s="31">
        <v>0</v>
      </c>
      <c r="DK69" s="31">
        <v>0</v>
      </c>
      <c r="DL69" s="31">
        <v>0</v>
      </c>
      <c r="DM69" s="31"/>
      <c r="DN69" s="31"/>
      <c r="DO69" s="31">
        <v>0</v>
      </c>
      <c r="DP69" s="31"/>
      <c r="DQ69" s="31"/>
      <c r="DR69" s="31"/>
      <c r="DS69" s="31"/>
      <c r="DT69" s="31"/>
      <c r="DU69" s="31"/>
      <c r="DV69" s="31">
        <v>0</v>
      </c>
      <c r="DW69" s="33">
        <v>0.76839021882812908</v>
      </c>
    </row>
    <row r="70" spans="1:127" x14ac:dyDescent="0.2">
      <c r="A70" s="36">
        <v>2080</v>
      </c>
      <c r="B70" s="28">
        <v>0</v>
      </c>
      <c r="C70" s="28">
        <v>0</v>
      </c>
      <c r="D70" s="28">
        <v>13276860.437900811</v>
      </c>
      <c r="E70" s="28">
        <v>602559.3534746978</v>
      </c>
      <c r="F70" s="28">
        <v>0</v>
      </c>
      <c r="G70" s="28">
        <v>0</v>
      </c>
      <c r="H70" s="28">
        <v>0</v>
      </c>
      <c r="I70" s="28">
        <v>0</v>
      </c>
      <c r="J70" s="28">
        <v>0</v>
      </c>
      <c r="K70" s="28">
        <v>0</v>
      </c>
      <c r="L70" s="28">
        <v>0</v>
      </c>
      <c r="M70" s="28">
        <v>0</v>
      </c>
      <c r="N70" s="28">
        <v>0</v>
      </c>
      <c r="O70" s="28">
        <v>0</v>
      </c>
      <c r="P70" s="28">
        <v>0</v>
      </c>
      <c r="Q70" s="28">
        <v>0</v>
      </c>
      <c r="R70" s="28">
        <v>0</v>
      </c>
      <c r="S70" s="28">
        <v>0</v>
      </c>
      <c r="T70" s="28">
        <v>0</v>
      </c>
      <c r="U70" s="28">
        <v>0</v>
      </c>
      <c r="V70" s="28">
        <v>0</v>
      </c>
      <c r="W70" s="28">
        <v>0</v>
      </c>
      <c r="X70" s="28">
        <v>0</v>
      </c>
      <c r="Y70" s="28">
        <v>0</v>
      </c>
      <c r="Z70" s="28">
        <v>0</v>
      </c>
      <c r="AA70" s="28">
        <v>6.729526247510068E-8</v>
      </c>
      <c r="AB70" s="28">
        <v>0</v>
      </c>
      <c r="AC70" s="28">
        <v>0</v>
      </c>
      <c r="AD70" s="28">
        <v>0</v>
      </c>
      <c r="AE70" s="28">
        <v>0</v>
      </c>
      <c r="AF70" s="28">
        <v>13879419.791375576</v>
      </c>
      <c r="AH70" s="36">
        <v>2080</v>
      </c>
      <c r="AI70" s="29">
        <v>0</v>
      </c>
      <c r="AJ70" s="29">
        <v>0</v>
      </c>
      <c r="AK70" s="29">
        <v>0</v>
      </c>
      <c r="AL70" s="29">
        <v>21599.765573674318</v>
      </c>
      <c r="AM70" s="29">
        <v>13542.79689301978</v>
      </c>
      <c r="AN70" s="29">
        <v>0</v>
      </c>
      <c r="AO70" s="29">
        <v>739021.83490106161</v>
      </c>
      <c r="AP70" s="29">
        <v>1265.2251076380041</v>
      </c>
      <c r="AQ70" s="29">
        <v>0</v>
      </c>
      <c r="AR70" s="29">
        <v>0</v>
      </c>
      <c r="AS70" s="28">
        <v>775429.6224753937</v>
      </c>
      <c r="AU70" s="30">
        <v>2080</v>
      </c>
      <c r="AV70" s="31">
        <v>0</v>
      </c>
      <c r="AW70" s="31">
        <v>649.04849680542952</v>
      </c>
      <c r="AX70" s="31">
        <v>33.715652395279356</v>
      </c>
      <c r="AY70" s="31">
        <v>82.783195383418871</v>
      </c>
      <c r="AZ70" s="31">
        <v>0</v>
      </c>
      <c r="BA70" s="31">
        <v>0</v>
      </c>
      <c r="BB70" s="31">
        <v>0</v>
      </c>
      <c r="BC70" s="31">
        <v>0</v>
      </c>
      <c r="BD70" s="31">
        <v>0</v>
      </c>
      <c r="BE70" s="31">
        <v>0</v>
      </c>
      <c r="BF70" s="31">
        <v>765.5473445841277</v>
      </c>
      <c r="BH70" s="30">
        <v>2080</v>
      </c>
      <c r="BI70" s="31">
        <v>0</v>
      </c>
      <c r="BJ70" s="31">
        <v>4888.3505479947798</v>
      </c>
      <c r="BK70" s="31">
        <v>45.332322989805832</v>
      </c>
      <c r="BL70" s="31">
        <v>2.1652202191177707</v>
      </c>
      <c r="BM70" s="31">
        <v>0</v>
      </c>
      <c r="BN70" s="31">
        <v>0</v>
      </c>
      <c r="BO70" s="31">
        <v>0</v>
      </c>
      <c r="BP70" s="31">
        <v>0</v>
      </c>
      <c r="BQ70" s="31">
        <v>0</v>
      </c>
      <c r="BR70" s="31">
        <v>0</v>
      </c>
      <c r="BS70" s="31">
        <v>0</v>
      </c>
      <c r="BT70" s="31">
        <v>0</v>
      </c>
      <c r="BU70" s="31">
        <v>0</v>
      </c>
      <c r="BV70" s="31">
        <v>0</v>
      </c>
      <c r="BW70" s="31">
        <v>0</v>
      </c>
      <c r="BX70" s="31">
        <v>2.8421709430404007E-13</v>
      </c>
      <c r="BY70" s="31">
        <v>0</v>
      </c>
      <c r="BZ70" s="31">
        <v>0</v>
      </c>
      <c r="CA70" s="31">
        <v>0</v>
      </c>
      <c r="CB70" s="31">
        <v>0</v>
      </c>
      <c r="CC70" s="32">
        <v>4935.8480912037039</v>
      </c>
      <c r="CE70" s="30">
        <v>2080</v>
      </c>
      <c r="CF70" s="31">
        <v>0</v>
      </c>
      <c r="CG70" s="31">
        <v>4596.7604378068909</v>
      </c>
      <c r="CH70" s="31">
        <v>42.14993542529907</v>
      </c>
      <c r="CI70" s="31">
        <v>1.838315684530774</v>
      </c>
      <c r="CJ70" s="31">
        <v>0</v>
      </c>
      <c r="CK70" s="31">
        <v>0</v>
      </c>
      <c r="CL70" s="31">
        <v>0</v>
      </c>
      <c r="CM70" s="31">
        <v>0</v>
      </c>
      <c r="CN70" s="31">
        <v>0</v>
      </c>
      <c r="CO70" s="31">
        <v>0</v>
      </c>
      <c r="CP70" s="31">
        <v>0</v>
      </c>
      <c r="CQ70" s="31">
        <v>0</v>
      </c>
      <c r="CR70" s="31">
        <v>0</v>
      </c>
      <c r="CS70" s="31">
        <v>0</v>
      </c>
      <c r="CT70" s="31">
        <v>0</v>
      </c>
      <c r="CU70" s="31">
        <v>2.8421709430404007E-13</v>
      </c>
      <c r="CV70" s="31">
        <v>0</v>
      </c>
      <c r="CW70" s="31">
        <v>0</v>
      </c>
      <c r="CX70" s="31">
        <v>0</v>
      </c>
      <c r="CY70" s="31">
        <v>0</v>
      </c>
      <c r="CZ70" s="32">
        <v>4640.7486889167212</v>
      </c>
      <c r="DB70" s="30">
        <v>2080</v>
      </c>
      <c r="DC70" s="31">
        <v>0</v>
      </c>
      <c r="DD70" s="31">
        <v>0</v>
      </c>
      <c r="DE70" s="31">
        <v>0.73902183490106166</v>
      </c>
      <c r="DF70" s="31">
        <v>3.6407787574332107E-2</v>
      </c>
      <c r="DG70" s="31">
        <v>0</v>
      </c>
      <c r="DH70" s="31">
        <v>0</v>
      </c>
      <c r="DI70" s="31">
        <v>0</v>
      </c>
      <c r="DJ70" s="31">
        <v>0</v>
      </c>
      <c r="DK70" s="31">
        <v>0</v>
      </c>
      <c r="DL70" s="31">
        <v>0</v>
      </c>
      <c r="DM70" s="31"/>
      <c r="DN70" s="31"/>
      <c r="DO70" s="31">
        <v>0</v>
      </c>
      <c r="DP70" s="31"/>
      <c r="DQ70" s="31"/>
      <c r="DR70" s="31"/>
      <c r="DS70" s="31"/>
      <c r="DT70" s="31"/>
      <c r="DU70" s="31"/>
      <c r="DV70" s="31">
        <v>0</v>
      </c>
      <c r="DW70" s="33">
        <v>0.77542962247539382</v>
      </c>
    </row>
    <row r="71" spans="1:127" x14ac:dyDescent="0.2">
      <c r="A71" s="37" t="s">
        <v>41</v>
      </c>
      <c r="B71" s="38">
        <v>0</v>
      </c>
      <c r="C71" s="38">
        <v>0</v>
      </c>
      <c r="D71" s="38">
        <v>366375293.48482203</v>
      </c>
      <c r="E71" s="38">
        <v>92146471.683180228</v>
      </c>
      <c r="F71" s="38">
        <v>463684800.27112466</v>
      </c>
      <c r="G71" s="38">
        <v>0</v>
      </c>
      <c r="H71" s="38">
        <v>0</v>
      </c>
      <c r="I71" s="38">
        <v>0</v>
      </c>
      <c r="J71" s="38">
        <v>0</v>
      </c>
      <c r="K71" s="38">
        <v>0</v>
      </c>
      <c r="L71" s="38">
        <v>0</v>
      </c>
      <c r="M71" s="38">
        <v>0</v>
      </c>
      <c r="N71" s="38">
        <v>0</v>
      </c>
      <c r="O71" s="38">
        <v>0</v>
      </c>
      <c r="P71" s="38">
        <v>0</v>
      </c>
      <c r="Q71" s="38">
        <v>0</v>
      </c>
      <c r="R71" s="38">
        <v>0</v>
      </c>
      <c r="S71" s="38">
        <v>0</v>
      </c>
      <c r="T71" s="38">
        <v>0</v>
      </c>
      <c r="U71" s="38">
        <v>0</v>
      </c>
      <c r="V71" s="38">
        <v>118423686.78886953</v>
      </c>
      <c r="W71" s="38">
        <v>371200678.48773015</v>
      </c>
      <c r="X71" s="38">
        <v>17779020.555448666</v>
      </c>
      <c r="Y71" s="38">
        <v>0</v>
      </c>
      <c r="Z71" s="38">
        <v>0</v>
      </c>
      <c r="AA71" s="38">
        <v>74307446.138253003</v>
      </c>
      <c r="AB71" s="38">
        <v>0</v>
      </c>
      <c r="AC71" s="38">
        <v>0</v>
      </c>
      <c r="AD71" s="38">
        <v>0</v>
      </c>
      <c r="AE71" s="38">
        <v>0</v>
      </c>
      <c r="AF71" s="38">
        <v>1503917397.4094284</v>
      </c>
      <c r="AH71" s="37" t="s">
        <v>41</v>
      </c>
      <c r="AI71" s="38">
        <v>0</v>
      </c>
      <c r="AJ71" s="38">
        <v>0</v>
      </c>
      <c r="AK71" s="38">
        <v>0</v>
      </c>
      <c r="AL71" s="38">
        <v>4358331.3783638654</v>
      </c>
      <c r="AM71" s="38">
        <v>2732622.0948247178</v>
      </c>
      <c r="AN71" s="38">
        <v>0</v>
      </c>
      <c r="AO71" s="38">
        <v>29574159.560940679</v>
      </c>
      <c r="AP71" s="38">
        <v>255293.06179291496</v>
      </c>
      <c r="AQ71" s="38">
        <v>0</v>
      </c>
      <c r="AR71" s="38">
        <v>0</v>
      </c>
      <c r="AS71" s="38">
        <v>36920406.095922172</v>
      </c>
      <c r="AU71" s="37" t="s">
        <v>41</v>
      </c>
      <c r="AV71" s="33">
        <v>5873.2876712328789</v>
      </c>
      <c r="AW71" s="33">
        <v>34160.338894785571</v>
      </c>
      <c r="AX71" s="33">
        <v>2275.1649066347854</v>
      </c>
      <c r="AY71" s="33">
        <v>5083.779954719922</v>
      </c>
      <c r="AZ71" s="33">
        <v>914.98432613655257</v>
      </c>
      <c r="BA71" s="33">
        <v>0</v>
      </c>
      <c r="BB71" s="33">
        <v>0</v>
      </c>
      <c r="BC71" s="33">
        <v>0</v>
      </c>
      <c r="BD71" s="33">
        <v>0</v>
      </c>
      <c r="BE71" s="33">
        <v>0</v>
      </c>
      <c r="BF71" s="33">
        <v>48307.555753509718</v>
      </c>
      <c r="BH71" s="37" t="s">
        <v>41</v>
      </c>
      <c r="BI71" s="33">
        <v>35550</v>
      </c>
      <c r="BJ71" s="33">
        <v>259736.02639748732</v>
      </c>
      <c r="BK71" s="33">
        <v>2133.517663213056</v>
      </c>
      <c r="BL71" s="33">
        <v>538.50064364394871</v>
      </c>
      <c r="BM71" s="33">
        <v>6036.5078762262265</v>
      </c>
      <c r="BN71" s="33">
        <v>0</v>
      </c>
      <c r="BO71" s="33">
        <v>0</v>
      </c>
      <c r="BP71" s="33">
        <v>0</v>
      </c>
      <c r="BQ71" s="33">
        <v>0</v>
      </c>
      <c r="BR71" s="33">
        <v>0</v>
      </c>
      <c r="BS71" s="33">
        <v>1264.3270599551045</v>
      </c>
      <c r="BT71" s="33">
        <v>5815.6983707410309</v>
      </c>
      <c r="BU71" s="33">
        <v>326.21881304066494</v>
      </c>
      <c r="BV71" s="33">
        <v>0</v>
      </c>
      <c r="BW71" s="33">
        <v>0</v>
      </c>
      <c r="BX71" s="33">
        <v>1359.6329215260268</v>
      </c>
      <c r="BY71" s="33">
        <v>0</v>
      </c>
      <c r="BZ71" s="33">
        <v>0</v>
      </c>
      <c r="CA71" s="33">
        <v>0</v>
      </c>
      <c r="CB71" s="33">
        <v>0</v>
      </c>
      <c r="CC71" s="33">
        <v>312760.42974583316</v>
      </c>
      <c r="CE71" s="37" t="s">
        <v>41</v>
      </c>
      <c r="CF71" s="33">
        <v>32045.463580499989</v>
      </c>
      <c r="CG71" s="33">
        <v>244242.77242287717</v>
      </c>
      <c r="CH71" s="33">
        <v>1983.7419704564415</v>
      </c>
      <c r="CI71" s="33">
        <v>457.19791945409668</v>
      </c>
      <c r="CJ71" s="33">
        <v>5441.4259718989852</v>
      </c>
      <c r="CK71" s="33">
        <v>0</v>
      </c>
      <c r="CL71" s="33">
        <v>0</v>
      </c>
      <c r="CM71" s="33">
        <v>0</v>
      </c>
      <c r="CN71" s="33">
        <v>0</v>
      </c>
      <c r="CO71" s="33">
        <v>0</v>
      </c>
      <c r="CP71" s="33">
        <v>1139.6890788644707</v>
      </c>
      <c r="CQ71" s="33">
        <v>5242.3839756611806</v>
      </c>
      <c r="CR71" s="33">
        <v>303.31783145712177</v>
      </c>
      <c r="CS71" s="33">
        <v>0</v>
      </c>
      <c r="CT71" s="33">
        <v>0</v>
      </c>
      <c r="CU71" s="33">
        <v>1359.6329215260268</v>
      </c>
      <c r="CV71" s="33">
        <v>0</v>
      </c>
      <c r="CW71" s="33">
        <v>0</v>
      </c>
      <c r="CX71" s="33">
        <v>0</v>
      </c>
      <c r="CY71" s="33">
        <v>0</v>
      </c>
      <c r="CZ71" s="33">
        <v>292215.6256726954</v>
      </c>
      <c r="DB71" s="37" t="s">
        <v>41</v>
      </c>
      <c r="DC71" s="38">
        <v>0</v>
      </c>
      <c r="DD71" s="38">
        <v>0</v>
      </c>
      <c r="DE71" s="38">
        <v>26.671209102965719</v>
      </c>
      <c r="DF71" s="38">
        <v>7.3462465349814989</v>
      </c>
      <c r="DG71" s="38">
        <v>0</v>
      </c>
      <c r="DH71" s="38">
        <v>0</v>
      </c>
      <c r="DI71" s="38">
        <v>0</v>
      </c>
      <c r="DJ71" s="38">
        <v>0</v>
      </c>
      <c r="DK71" s="38">
        <v>0</v>
      </c>
      <c r="DL71" s="38">
        <v>0</v>
      </c>
      <c r="DM71" s="38">
        <v>0</v>
      </c>
      <c r="DN71" s="38">
        <v>0</v>
      </c>
      <c r="DO71" s="38">
        <v>2.9029504579749501</v>
      </c>
      <c r="DP71" s="38">
        <v>0</v>
      </c>
      <c r="DQ71" s="38">
        <v>0</v>
      </c>
      <c r="DR71" s="38">
        <v>0</v>
      </c>
      <c r="DS71" s="38">
        <v>0</v>
      </c>
      <c r="DT71" s="38">
        <v>0</v>
      </c>
      <c r="DU71" s="38">
        <v>0</v>
      </c>
      <c r="DV71" s="38">
        <v>0</v>
      </c>
      <c r="DW71" s="38">
        <v>36.920406095922175</v>
      </c>
    </row>
  </sheetData>
  <sheetProtection password="EEDF" sheet="1" objects="1" scenarios="1"/>
  <mergeCells count="8">
    <mergeCell ref="CF4:CZ4"/>
    <mergeCell ref="DC4:DW4"/>
    <mergeCell ref="B4:K4"/>
    <mergeCell ref="L4:U4"/>
    <mergeCell ref="V4:AE4"/>
    <mergeCell ref="AI4:AR4"/>
    <mergeCell ref="AV4:BF4"/>
    <mergeCell ref="BI4:C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topLeftCell="B1" zoomScale="90" zoomScaleNormal="90" workbookViewId="0">
      <selection activeCell="P4" sqref="P4"/>
    </sheetView>
  </sheetViews>
  <sheetFormatPr defaultRowHeight="15" x14ac:dyDescent="0.25"/>
  <cols>
    <col min="1" max="1" width="12.140625" bestFit="1" customWidth="1"/>
    <col min="2" max="2" width="16.140625" customWidth="1"/>
    <col min="3" max="3" width="14.42578125" customWidth="1"/>
    <col min="6" max="7" width="13.28515625" bestFit="1" customWidth="1"/>
    <col min="12" max="12" width="11.7109375" customWidth="1"/>
    <col min="13" max="13" width="12.28515625" customWidth="1"/>
    <col min="15" max="15" width="10.42578125" bestFit="1" customWidth="1"/>
    <col min="18" max="18" width="15.140625" customWidth="1"/>
  </cols>
  <sheetData>
    <row r="1" spans="1:22" x14ac:dyDescent="0.25">
      <c r="B1">
        <v>7.0000000000000007E-2</v>
      </c>
    </row>
    <row r="2" spans="1:22" ht="75" x14ac:dyDescent="0.25">
      <c r="B2" s="39" t="str">
        <f>Base!$B1</f>
        <v>RevModel.Gen5 BigBenefit v2 MLresidMIX</v>
      </c>
      <c r="C2" s="39" t="str">
        <f>UARB!$B1</f>
        <v>RevModel.Gen5 BigBenefit v2 MLresidMIXref2012 UARB1 v2.xlsm</v>
      </c>
      <c r="D2" s="58" t="s">
        <v>95</v>
      </c>
      <c r="F2" s="39" t="s">
        <v>101</v>
      </c>
      <c r="G2" s="39" t="s">
        <v>102</v>
      </c>
      <c r="H2" s="58" t="s">
        <v>95</v>
      </c>
      <c r="J2" t="s">
        <v>103</v>
      </c>
      <c r="L2" s="39" t="s">
        <v>104</v>
      </c>
      <c r="M2" s="39" t="s">
        <v>108</v>
      </c>
      <c r="O2" s="39" t="s">
        <v>110</v>
      </c>
      <c r="P2" s="39" t="s">
        <v>95</v>
      </c>
      <c r="R2" s="39" t="s">
        <v>111</v>
      </c>
      <c r="S2" s="39" t="s">
        <v>95</v>
      </c>
    </row>
    <row r="3" spans="1:22" x14ac:dyDescent="0.25">
      <c r="A3" t="s">
        <v>91</v>
      </c>
      <c r="B3" s="61">
        <f>NPV($B$1,B8:B63)</f>
        <v>419.02380940680854</v>
      </c>
      <c r="C3" s="61">
        <f>NPV($B$1,C8:C63)</f>
        <v>462.73797530718463</v>
      </c>
      <c r="D3" s="61">
        <f>NPV($B$1,D8:D63)</f>
        <v>43.714165900375953</v>
      </c>
      <c r="F3" s="63">
        <f t="shared" ref="F3:G3" si="0">NPV($B$1,F8:F63)</f>
        <v>784.33291633877866</v>
      </c>
      <c r="G3" s="63">
        <f t="shared" si="0"/>
        <v>943.77383357036831</v>
      </c>
      <c r="H3" s="61">
        <f>NPV($B$1,H8:H63)</f>
        <v>159.44091723158951</v>
      </c>
      <c r="J3" s="1">
        <f>H3+D3</f>
        <v>203.15508313196545</v>
      </c>
      <c r="N3" s="61"/>
      <c r="O3" s="61">
        <f>NPV($B$1,O8:O63)</f>
        <v>1398.5564997573783</v>
      </c>
      <c r="P3" s="48">
        <f>O3-(C3+G3)</f>
        <v>-7.9553091201746611</v>
      </c>
      <c r="Q3" s="61"/>
      <c r="R3" s="61">
        <f>NPV($B$1,R8:R63)</f>
        <v>1363.7196006977531</v>
      </c>
      <c r="S3" s="48">
        <f t="shared" ref="S3:S35" si="1">R3-(C3+G3)</f>
        <v>-42.7922081797999</v>
      </c>
      <c r="T3" s="66">
        <f>R3-O3</f>
        <v>-34.836899059625239</v>
      </c>
      <c r="U3" s="61"/>
      <c r="V3" t="s">
        <v>57</v>
      </c>
    </row>
    <row r="4" spans="1:22" x14ac:dyDescent="0.25">
      <c r="A4" t="s">
        <v>92</v>
      </c>
      <c r="B4" s="62">
        <f>NPV($B$1,B9:B63)+B8</f>
        <v>448.35547606528536</v>
      </c>
      <c r="C4" s="62">
        <f>NPV($B$1,C9:C63)+C8</f>
        <v>495.12963357868773</v>
      </c>
      <c r="D4" s="62">
        <f>NPV($B$1,D9:D63)+D8</f>
        <v>46.774157513402272</v>
      </c>
      <c r="F4" s="64">
        <f t="shared" ref="F4:G4" si="2">NPV($B$1,F9:F63)+F8</f>
        <v>839.2362204824932</v>
      </c>
      <c r="G4" s="64">
        <f t="shared" si="2"/>
        <v>1009.8380019202941</v>
      </c>
      <c r="H4" s="62">
        <f>NPV($B$1,H9:H63)+H8</f>
        <v>170.60178143780081</v>
      </c>
      <c r="J4" s="1">
        <f t="shared" ref="J4:J63" si="3">H4+D4</f>
        <v>217.37593895120307</v>
      </c>
      <c r="N4" s="61"/>
      <c r="O4" s="62">
        <f>NPV($B$1,O9:O63)+O8</f>
        <v>1496.455454740395</v>
      </c>
      <c r="P4" s="48">
        <f>O4-(C4+G4)</f>
        <v>-8.5121807585869647</v>
      </c>
      <c r="Q4" s="61"/>
      <c r="R4" s="62">
        <f>NPV($B$1,R9:R63)+R8</f>
        <v>1459.1799727465966</v>
      </c>
      <c r="S4" s="48">
        <f t="shared" si="1"/>
        <v>-45.787662752385359</v>
      </c>
      <c r="T4" s="66">
        <f>R4-O4</f>
        <v>-37.275481993798394</v>
      </c>
      <c r="U4" s="66">
        <f>D4+H4+S4</f>
        <v>171.58827619881771</v>
      </c>
      <c r="V4" t="s">
        <v>106</v>
      </c>
    </row>
    <row r="5" spans="1:22" x14ac:dyDescent="0.25">
      <c r="A5" t="s">
        <v>93</v>
      </c>
      <c r="B5" s="1">
        <f>NPV($B$1,B13:B63)</f>
        <v>587.70256908802651</v>
      </c>
      <c r="C5" s="1">
        <f>NPV($B$1,C13:C63)</f>
        <v>649.01394812770582</v>
      </c>
      <c r="D5" s="1">
        <f>NPV($B$1,D13:D63)</f>
        <v>61.311379039679238</v>
      </c>
      <c r="F5" s="57">
        <f t="shared" ref="F5:G5" si="4">NPV($B$1,F13:F63)</f>
        <v>1100.067489255933</v>
      </c>
      <c r="G5" s="57">
        <f t="shared" si="4"/>
        <v>1323.6916236634945</v>
      </c>
      <c r="H5" s="1">
        <f>NPV($B$1,H13:H63)</f>
        <v>223.6241344075614</v>
      </c>
      <c r="J5" s="1">
        <f t="shared" si="3"/>
        <v>284.93551344724062</v>
      </c>
      <c r="N5" s="1"/>
      <c r="O5" s="1">
        <f>NPV($B$1,O13:O63)</f>
        <v>1961.547839216445</v>
      </c>
      <c r="P5" s="48">
        <f>O5-(C5+G5)</f>
        <v>-11.1577325747553</v>
      </c>
      <c r="Q5" s="1"/>
      <c r="R5" s="1">
        <f>NPV($B$1,R13:R63)</f>
        <v>1912.6872861481481</v>
      </c>
      <c r="S5" s="48">
        <f t="shared" si="1"/>
        <v>-60.018285643052195</v>
      </c>
      <c r="T5" s="66">
        <f t="shared" ref="T5:T63" si="5">R5-O5</f>
        <v>-48.860553068296895</v>
      </c>
      <c r="U5" s="1"/>
      <c r="V5" s="65" t="s">
        <v>105</v>
      </c>
    </row>
    <row r="6" spans="1:22" x14ac:dyDescent="0.25">
      <c r="A6" t="s">
        <v>94</v>
      </c>
      <c r="B6" s="1">
        <f>NPV($B$1,B14:B63)+B13</f>
        <v>628.84174892418855</v>
      </c>
      <c r="C6" s="1">
        <f>NPV($B$1,C14:C63)+C13</f>
        <v>694.44492449664529</v>
      </c>
      <c r="D6" s="1">
        <f>NPV($B$1,D14:D63)+D13</f>
        <v>65.603175572456806</v>
      </c>
      <c r="F6" s="57">
        <f t="shared" ref="F6:G6" si="6">NPV($B$1,F14:F63)+F13</f>
        <v>1177.0722135038486</v>
      </c>
      <c r="G6" s="57">
        <f t="shared" si="6"/>
        <v>1416.350037319939</v>
      </c>
      <c r="H6" s="1">
        <f>NPV($B$1,H14:H63)+H13</f>
        <v>239.27782381609066</v>
      </c>
      <c r="J6" s="1">
        <f t="shared" si="3"/>
        <v>304.88099938854748</v>
      </c>
      <c r="L6" s="57">
        <v>-8.9329318456325413E-2</v>
      </c>
      <c r="N6" s="1"/>
      <c r="O6" s="1">
        <f>NPV($B$1,O14:O63)+O13</f>
        <v>2098.8561879615963</v>
      </c>
      <c r="P6" s="48">
        <f>O6-(C6+G6)</f>
        <v>-11.938773854988085</v>
      </c>
      <c r="Q6" s="1"/>
      <c r="R6" s="1">
        <f>NPV($B$1,R14:R63)+R13</f>
        <v>2046.5753961785181</v>
      </c>
      <c r="S6" s="48">
        <f t="shared" si="1"/>
        <v>-64.219565638066342</v>
      </c>
      <c r="T6" s="66">
        <f t="shared" si="5"/>
        <v>-52.280791783078257</v>
      </c>
      <c r="U6" s="1"/>
      <c r="V6" t="s">
        <v>107</v>
      </c>
    </row>
    <row r="7" spans="1:22" x14ac:dyDescent="0.25">
      <c r="A7" t="s">
        <v>112</v>
      </c>
      <c r="B7" s="62">
        <f>NPV($B$1,B9:B36)+B8</f>
        <v>437.59508233016578</v>
      </c>
      <c r="C7" s="62">
        <f t="shared" ref="C7:D7" si="7">NPV($B$1,C9:C36)+C8</f>
        <v>484.3692398435681</v>
      </c>
      <c r="D7" s="62">
        <f t="shared" si="7"/>
        <v>46.774157513402272</v>
      </c>
      <c r="F7" s="62">
        <f t="shared" ref="F7:H7" si="8">NPV($B$1,F9:F36)+F8</f>
        <v>606.94728128444456</v>
      </c>
      <c r="G7" s="62">
        <f t="shared" si="8"/>
        <v>777.54906272224548</v>
      </c>
      <c r="H7" s="62">
        <f t="shared" si="8"/>
        <v>170.60178143780081</v>
      </c>
      <c r="J7" s="62">
        <f>NPV($B$1,J9:J36)+J8</f>
        <v>217.37593895120304</v>
      </c>
      <c r="L7" s="62">
        <f t="shared" ref="L7:M7" si="9">NPV($B$1,L9:L36)+L8</f>
        <v>1220.7190590694556</v>
      </c>
      <c r="M7" s="62">
        <f t="shared" si="9"/>
        <v>1903.3402091945097</v>
      </c>
      <c r="N7" s="1"/>
      <c r="O7" s="62">
        <f t="shared" ref="O7:P7" si="10">NPV($B$1,O9:O36)+O8</f>
        <v>1240.9885903333968</v>
      </c>
      <c r="P7" s="62">
        <f t="shared" si="10"/>
        <v>-20.929712232416744</v>
      </c>
      <c r="Q7" s="1"/>
      <c r="R7" s="62">
        <f t="shared" ref="R7:T7" si="11">NPV($B$1,R9:R36)+R8</f>
        <v>1210.0765790824464</v>
      </c>
      <c r="S7" s="62">
        <f t="shared" si="11"/>
        <v>-51.841723483367488</v>
      </c>
      <c r="T7" s="62">
        <f t="shared" si="11"/>
        <v>-30.912011250950709</v>
      </c>
      <c r="U7" s="1"/>
    </row>
    <row r="8" spans="1:22" x14ac:dyDescent="0.25">
      <c r="A8">
        <v>2012</v>
      </c>
      <c r="B8" s="40">
        <v>0</v>
      </c>
      <c r="C8" s="40">
        <v>0</v>
      </c>
      <c r="D8" s="40">
        <v>0</v>
      </c>
      <c r="F8" s="57">
        <v>0</v>
      </c>
      <c r="G8" s="57">
        <v>0</v>
      </c>
      <c r="H8" s="40">
        <v>0</v>
      </c>
      <c r="J8" s="1">
        <f t="shared" si="3"/>
        <v>0</v>
      </c>
      <c r="L8" s="57">
        <v>-0.26442299417703397</v>
      </c>
      <c r="M8" s="57">
        <v>0</v>
      </c>
      <c r="N8" s="48"/>
      <c r="O8" s="1">
        <v>0</v>
      </c>
      <c r="P8" s="1">
        <v>0</v>
      </c>
      <c r="Q8" s="48"/>
      <c r="R8" s="1">
        <v>0</v>
      </c>
      <c r="S8" s="48">
        <f t="shared" si="1"/>
        <v>0</v>
      </c>
      <c r="T8" s="66">
        <f t="shared" si="5"/>
        <v>0</v>
      </c>
      <c r="U8" s="48"/>
      <c r="V8" s="65" t="s">
        <v>109</v>
      </c>
    </row>
    <row r="9" spans="1:22" x14ac:dyDescent="0.25">
      <c r="A9">
        <f>+A8+1</f>
        <v>2013</v>
      </c>
      <c r="B9" s="40">
        <v>0</v>
      </c>
      <c r="C9" s="40">
        <v>0</v>
      </c>
      <c r="D9" s="40">
        <v>0</v>
      </c>
      <c r="F9" s="57">
        <v>0</v>
      </c>
      <c r="G9" s="57">
        <v>0</v>
      </c>
      <c r="H9" s="40">
        <v>0</v>
      </c>
      <c r="J9" s="1">
        <f t="shared" si="3"/>
        <v>0</v>
      </c>
      <c r="L9" s="57">
        <v>-0.52787890840138196</v>
      </c>
      <c r="M9" s="57">
        <v>0</v>
      </c>
      <c r="N9" s="48"/>
      <c r="O9" s="1">
        <v>0</v>
      </c>
      <c r="P9" s="1">
        <v>0</v>
      </c>
      <c r="Q9" s="48"/>
      <c r="R9" s="1">
        <v>0</v>
      </c>
      <c r="S9" s="48">
        <f t="shared" si="1"/>
        <v>0</v>
      </c>
      <c r="T9" s="66">
        <f t="shared" si="5"/>
        <v>0</v>
      </c>
      <c r="U9" s="48"/>
    </row>
    <row r="10" spans="1:22" x14ac:dyDescent="0.25">
      <c r="A10">
        <f t="shared" ref="A10:A63" si="12">+A9+1</f>
        <v>2014</v>
      </c>
      <c r="B10" s="40">
        <v>0</v>
      </c>
      <c r="C10" s="40">
        <v>0</v>
      </c>
      <c r="D10" s="40">
        <v>0</v>
      </c>
      <c r="F10" s="57">
        <v>0</v>
      </c>
      <c r="G10" s="57">
        <v>0</v>
      </c>
      <c r="H10" s="40">
        <v>0</v>
      </c>
      <c r="J10" s="1">
        <f t="shared" si="3"/>
        <v>0</v>
      </c>
      <c r="L10" s="57">
        <v>-7.2043580615856655</v>
      </c>
      <c r="M10" s="57">
        <v>0</v>
      </c>
      <c r="N10" s="48"/>
      <c r="O10" s="1">
        <v>0</v>
      </c>
      <c r="P10" s="1">
        <v>0</v>
      </c>
      <c r="Q10" s="48"/>
      <c r="R10" s="1">
        <v>0</v>
      </c>
      <c r="S10" s="48">
        <f t="shared" si="1"/>
        <v>0</v>
      </c>
      <c r="T10" s="66">
        <f t="shared" si="5"/>
        <v>0</v>
      </c>
      <c r="U10" s="48"/>
    </row>
    <row r="11" spans="1:22" x14ac:dyDescent="0.25">
      <c r="A11">
        <f t="shared" si="12"/>
        <v>2015</v>
      </c>
      <c r="B11" s="40">
        <v>0</v>
      </c>
      <c r="C11" s="40">
        <v>0</v>
      </c>
      <c r="D11" s="40">
        <v>0</v>
      </c>
      <c r="F11" s="57">
        <v>0</v>
      </c>
      <c r="G11" s="57">
        <v>0</v>
      </c>
      <c r="H11" s="40">
        <v>0</v>
      </c>
      <c r="J11" s="1">
        <f t="shared" si="3"/>
        <v>0</v>
      </c>
      <c r="L11" s="57">
        <v>-5.8860314369410851</v>
      </c>
      <c r="M11" s="57">
        <v>0</v>
      </c>
      <c r="N11" s="48"/>
      <c r="O11" s="1">
        <v>0</v>
      </c>
      <c r="P11" s="1">
        <v>0</v>
      </c>
      <c r="Q11" s="48"/>
      <c r="R11" s="1">
        <v>0</v>
      </c>
      <c r="S11" s="48">
        <f t="shared" si="1"/>
        <v>0</v>
      </c>
      <c r="T11" s="66">
        <f t="shared" si="5"/>
        <v>0</v>
      </c>
      <c r="U11" s="48"/>
    </row>
    <row r="12" spans="1:22" x14ac:dyDescent="0.25">
      <c r="A12">
        <f t="shared" si="12"/>
        <v>2016</v>
      </c>
      <c r="B12" s="40">
        <v>0</v>
      </c>
      <c r="C12" s="40">
        <v>0</v>
      </c>
      <c r="D12" s="40">
        <v>0</v>
      </c>
      <c r="F12" s="57">
        <v>0</v>
      </c>
      <c r="G12" s="57">
        <v>0</v>
      </c>
      <c r="H12" s="40">
        <v>0</v>
      </c>
      <c r="J12" s="1">
        <f t="shared" si="3"/>
        <v>0</v>
      </c>
      <c r="L12" s="57">
        <v>-10.303018886976496</v>
      </c>
      <c r="M12" s="57">
        <v>0</v>
      </c>
      <c r="N12" s="48"/>
      <c r="O12" s="1">
        <v>0</v>
      </c>
      <c r="P12" s="1">
        <v>0</v>
      </c>
      <c r="Q12" s="48"/>
      <c r="R12" s="1">
        <v>0</v>
      </c>
      <c r="S12" s="48">
        <f t="shared" si="1"/>
        <v>0</v>
      </c>
      <c r="T12" s="66">
        <f t="shared" si="5"/>
        <v>0</v>
      </c>
      <c r="U12" s="48"/>
    </row>
    <row r="13" spans="1:22" x14ac:dyDescent="0.25">
      <c r="A13">
        <f t="shared" si="12"/>
        <v>2017</v>
      </c>
      <c r="B13" s="40">
        <f>Base!$ED7</f>
        <v>15.433788198785278</v>
      </c>
      <c r="C13" s="40">
        <f>UARB!$ED7</f>
        <v>17.789803703051099</v>
      </c>
      <c r="D13" s="48">
        <f t="shared" ref="D13:D44" si="13">C13-B13</f>
        <v>2.3560155042658213</v>
      </c>
      <c r="F13" s="57">
        <v>9.2926210452933997</v>
      </c>
      <c r="G13" s="57">
        <v>14.010311761483978</v>
      </c>
      <c r="H13" s="48">
        <f t="shared" ref="H13:H44" si="14">G13-F13</f>
        <v>4.7176907161905781</v>
      </c>
      <c r="J13" s="1">
        <f t="shared" si="3"/>
        <v>7.0737062204563994</v>
      </c>
      <c r="L13" s="57">
        <v>17.094821026207864</v>
      </c>
      <c r="M13" s="57">
        <v>126.69264340933674</v>
      </c>
      <c r="N13" s="48"/>
      <c r="O13" s="48">
        <v>30.752377872661164</v>
      </c>
      <c r="P13" s="48">
        <f t="shared" ref="P13:P44" si="15">O13-(C13+G13)</f>
        <v>-1.0477375918739114</v>
      </c>
      <c r="Q13" s="48"/>
      <c r="R13" s="48">
        <v>29.986361280568403</v>
      </c>
      <c r="S13" s="48">
        <f t="shared" si="1"/>
        <v>-1.8137541839666724</v>
      </c>
      <c r="T13" s="66">
        <f t="shared" si="5"/>
        <v>-0.76601659209276107</v>
      </c>
      <c r="U13" s="48"/>
    </row>
    <row r="14" spans="1:22" x14ac:dyDescent="0.25">
      <c r="A14">
        <f t="shared" si="12"/>
        <v>2018</v>
      </c>
      <c r="B14" s="40">
        <f>Base!$ED8</f>
        <v>65.380053588439267</v>
      </c>
      <c r="C14" s="40">
        <f>UARB!$ED8</f>
        <v>72.030435379788969</v>
      </c>
      <c r="D14" s="48">
        <f t="shared" si="13"/>
        <v>6.6503817913497016</v>
      </c>
      <c r="F14" s="57">
        <v>48.586425382151965</v>
      </c>
      <c r="G14" s="57">
        <v>68.997782447712098</v>
      </c>
      <c r="H14" s="48">
        <f t="shared" si="14"/>
        <v>20.411357065560132</v>
      </c>
      <c r="J14" s="1">
        <f t="shared" si="3"/>
        <v>27.061738856909834</v>
      </c>
      <c r="L14" s="57">
        <v>154.12386049533748</v>
      </c>
      <c r="M14" s="57">
        <v>250.86816078301609</v>
      </c>
      <c r="N14" s="48"/>
      <c r="O14" s="48">
        <v>135.74110966445076</v>
      </c>
      <c r="P14" s="48">
        <f t="shared" si="15"/>
        <v>-5.2871081630503056</v>
      </c>
      <c r="Q14" s="48"/>
      <c r="R14" s="48">
        <v>132.3599095939193</v>
      </c>
      <c r="S14" s="48">
        <f t="shared" si="1"/>
        <v>-8.6683082335817687</v>
      </c>
      <c r="T14" s="66">
        <f t="shared" si="5"/>
        <v>-3.3812000705314631</v>
      </c>
      <c r="U14" s="48"/>
    </row>
    <row r="15" spans="1:22" x14ac:dyDescent="0.25">
      <c r="A15">
        <f t="shared" si="12"/>
        <v>2019</v>
      </c>
      <c r="B15" s="40">
        <f>Base!$ED9</f>
        <v>70.70107215534702</v>
      </c>
      <c r="C15" s="40">
        <f>UARB!$ED9</f>
        <v>77.313036190896227</v>
      </c>
      <c r="D15" s="48">
        <f t="shared" si="13"/>
        <v>6.6119640355492066</v>
      </c>
      <c r="F15" s="57">
        <v>52.728854968084896</v>
      </c>
      <c r="G15" s="57">
        <v>73.282258422131733</v>
      </c>
      <c r="H15" s="48">
        <f t="shared" si="14"/>
        <v>20.553403454046837</v>
      </c>
      <c r="J15" s="1">
        <f t="shared" si="3"/>
        <v>27.165367489596044</v>
      </c>
      <c r="L15" s="57">
        <v>162.20963654042703</v>
      </c>
      <c r="M15" s="57">
        <v>246.2562211269389</v>
      </c>
      <c r="N15" s="48"/>
      <c r="O15" s="48">
        <v>145.71968507038184</v>
      </c>
      <c r="P15" s="48">
        <f t="shared" si="15"/>
        <v>-4.8756095426461172</v>
      </c>
      <c r="Q15" s="48"/>
      <c r="R15" s="48">
        <v>142.08992684418374</v>
      </c>
      <c r="S15" s="48">
        <f t="shared" si="1"/>
        <v>-8.5053677688442235</v>
      </c>
      <c r="T15" s="66">
        <f t="shared" si="5"/>
        <v>-3.6297582261981063</v>
      </c>
      <c r="U15" s="48"/>
    </row>
    <row r="16" spans="1:22" x14ac:dyDescent="0.25">
      <c r="A16">
        <f t="shared" si="12"/>
        <v>2020</v>
      </c>
      <c r="B16" s="40">
        <f>Base!$ED10</f>
        <v>74.558341637484688</v>
      </c>
      <c r="C16" s="40">
        <f>UARB!$ED10</f>
        <v>80.940330113981759</v>
      </c>
      <c r="D16" s="48">
        <f t="shared" si="13"/>
        <v>6.3819884764970709</v>
      </c>
      <c r="F16" s="57">
        <v>58.33832363016905</v>
      </c>
      <c r="G16" s="57">
        <v>79.532465754213959</v>
      </c>
      <c r="H16" s="48">
        <f t="shared" si="14"/>
        <v>21.194142124044909</v>
      </c>
      <c r="J16" s="1">
        <f t="shared" si="3"/>
        <v>27.57613060054198</v>
      </c>
      <c r="L16" s="57">
        <v>155.7345057422207</v>
      </c>
      <c r="M16" s="57">
        <v>244.71094846675578</v>
      </c>
      <c r="N16" s="48"/>
      <c r="O16" s="48">
        <v>155.82415897637671</v>
      </c>
      <c r="P16" s="48">
        <f t="shared" si="15"/>
        <v>-4.6486368918189953</v>
      </c>
      <c r="Q16" s="48"/>
      <c r="R16" s="48">
        <v>151.94270656580002</v>
      </c>
      <c r="S16" s="48">
        <f t="shared" si="1"/>
        <v>-8.5300893023956803</v>
      </c>
      <c r="T16" s="66">
        <f t="shared" si="5"/>
        <v>-3.881452410576685</v>
      </c>
      <c r="U16" s="48"/>
    </row>
    <row r="17" spans="1:21" x14ac:dyDescent="0.25">
      <c r="A17">
        <f t="shared" si="12"/>
        <v>2021</v>
      </c>
      <c r="B17" s="40">
        <f>Base!$ED11</f>
        <v>72.878290241160514</v>
      </c>
      <c r="C17" s="40">
        <f>UARB!$ED11</f>
        <v>79.5814347119248</v>
      </c>
      <c r="D17" s="48">
        <f t="shared" si="13"/>
        <v>6.7031444707642862</v>
      </c>
      <c r="F17" s="57">
        <v>61.402066687548803</v>
      </c>
      <c r="G17" s="57">
        <v>82.280308992421595</v>
      </c>
      <c r="H17" s="48">
        <f t="shared" si="14"/>
        <v>20.878242304872792</v>
      </c>
      <c r="J17" s="1">
        <f t="shared" si="3"/>
        <v>27.581386775637078</v>
      </c>
      <c r="L17" s="57">
        <v>163.19061499958286</v>
      </c>
      <c r="M17" s="57">
        <v>240.13216552614068</v>
      </c>
      <c r="N17" s="48"/>
      <c r="O17" s="48">
        <v>157.11873419459383</v>
      </c>
      <c r="P17" s="48">
        <f t="shared" si="15"/>
        <v>-4.743009509752568</v>
      </c>
      <c r="Q17" s="48"/>
      <c r="R17" s="48">
        <v>153.20503497367383</v>
      </c>
      <c r="S17" s="48">
        <f t="shared" si="1"/>
        <v>-8.6567087306725625</v>
      </c>
      <c r="T17" s="66">
        <f t="shared" si="5"/>
        <v>-3.9136992209199946</v>
      </c>
      <c r="U17" s="48"/>
    </row>
    <row r="18" spans="1:21" x14ac:dyDescent="0.25">
      <c r="A18">
        <f t="shared" si="12"/>
        <v>2022</v>
      </c>
      <c r="B18" s="40">
        <f>Base!$ED12</f>
        <v>72.078271943196626</v>
      </c>
      <c r="C18" s="40">
        <f>UARB!$ED12</f>
        <v>79.177305587043207</v>
      </c>
      <c r="D18" s="48">
        <f t="shared" si="13"/>
        <v>7.0990336438465818</v>
      </c>
      <c r="F18" s="57">
        <v>64.596776320411024</v>
      </c>
      <c r="G18" s="57">
        <v>84.945843936962348</v>
      </c>
      <c r="H18" s="48">
        <f t="shared" si="14"/>
        <v>20.349067616551324</v>
      </c>
      <c r="J18" s="1">
        <f t="shared" si="3"/>
        <v>27.448101260397905</v>
      </c>
      <c r="L18" s="57">
        <v>156.08804388154945</v>
      </c>
      <c r="M18" s="57">
        <v>238.68132517521263</v>
      </c>
      <c r="N18" s="48"/>
      <c r="O18" s="48">
        <v>159.19910652866855</v>
      </c>
      <c r="P18" s="48">
        <f t="shared" si="15"/>
        <v>-4.924042995337004</v>
      </c>
      <c r="Q18" s="48"/>
      <c r="R18" s="48">
        <v>155.23358693365483</v>
      </c>
      <c r="S18" s="48">
        <f t="shared" si="1"/>
        <v>-8.8895625903507209</v>
      </c>
      <c r="T18" s="66">
        <f t="shared" si="5"/>
        <v>-3.965519595013717</v>
      </c>
      <c r="U18" s="48"/>
    </row>
    <row r="19" spans="1:21" x14ac:dyDescent="0.25">
      <c r="A19">
        <f t="shared" si="12"/>
        <v>2023</v>
      </c>
      <c r="B19" s="40">
        <f>Base!$ED13</f>
        <v>78.620836533392648</v>
      </c>
      <c r="C19" s="40">
        <f>UARB!$ED13</f>
        <v>86.424663324498624</v>
      </c>
      <c r="D19" s="48">
        <f t="shared" si="13"/>
        <v>7.8038267911059762</v>
      </c>
      <c r="F19" s="57">
        <v>68.10605659735856</v>
      </c>
      <c r="G19" s="57">
        <v>88.462193182367173</v>
      </c>
      <c r="H19" s="48">
        <f t="shared" si="14"/>
        <v>20.356136585008613</v>
      </c>
      <c r="J19" s="1">
        <f t="shared" si="3"/>
        <v>28.15996337611459</v>
      </c>
      <c r="L19" s="57">
        <v>155.4873663439551</v>
      </c>
      <c r="M19" s="57">
        <v>234.04806984466654</v>
      </c>
      <c r="N19" s="48"/>
      <c r="O19" s="48">
        <v>169.81917820955456</v>
      </c>
      <c r="P19" s="48">
        <f t="shared" si="15"/>
        <v>-5.0676782973112324</v>
      </c>
      <c r="Q19" s="48"/>
      <c r="R19" s="48">
        <v>165.58912131110179</v>
      </c>
      <c r="S19" s="48">
        <f t="shared" si="1"/>
        <v>-9.2977351957640053</v>
      </c>
      <c r="T19" s="66">
        <f t="shared" si="5"/>
        <v>-4.2300568984527729</v>
      </c>
      <c r="U19" s="48"/>
    </row>
    <row r="20" spans="1:21" x14ac:dyDescent="0.25">
      <c r="A20">
        <f t="shared" si="12"/>
        <v>2024</v>
      </c>
      <c r="B20" s="40">
        <f>Base!$ED14</f>
        <v>75.384934283008548</v>
      </c>
      <c r="C20" s="40">
        <f>UARB!$ED14</f>
        <v>83.504604904468792</v>
      </c>
      <c r="D20" s="48">
        <f t="shared" si="13"/>
        <v>8.1196706214602443</v>
      </c>
      <c r="F20" s="57">
        <v>71.48428497027534</v>
      </c>
      <c r="G20" s="57">
        <v>91.266090713473787</v>
      </c>
      <c r="H20" s="48">
        <f t="shared" si="14"/>
        <v>19.781805743198447</v>
      </c>
      <c r="J20" s="1">
        <f t="shared" si="3"/>
        <v>27.901476364658691</v>
      </c>
      <c r="L20" s="57">
        <v>154.93567038093386</v>
      </c>
      <c r="M20" s="57">
        <v>232.70115982352485</v>
      </c>
      <c r="N20" s="48"/>
      <c r="O20" s="48">
        <v>169.93601243885738</v>
      </c>
      <c r="P20" s="48">
        <f t="shared" si="15"/>
        <v>-4.8346831790852036</v>
      </c>
      <c r="Q20" s="48"/>
      <c r="R20" s="48">
        <v>165.70304529526712</v>
      </c>
      <c r="S20" s="48">
        <f t="shared" si="1"/>
        <v>-9.0676503226754619</v>
      </c>
      <c r="T20" s="66">
        <f t="shared" si="5"/>
        <v>-4.2329671435902583</v>
      </c>
      <c r="U20" s="48"/>
    </row>
    <row r="21" spans="1:21" x14ac:dyDescent="0.25">
      <c r="A21">
        <f t="shared" si="12"/>
        <v>2025</v>
      </c>
      <c r="B21" s="40">
        <f>Base!$ED15</f>
        <v>72.720443557353008</v>
      </c>
      <c r="C21" s="40">
        <f>UARB!$ED15</f>
        <v>81.52996880963515</v>
      </c>
      <c r="D21" s="48">
        <f t="shared" si="13"/>
        <v>8.8095252522821426</v>
      </c>
      <c r="F21" s="57">
        <v>75.179636571497127</v>
      </c>
      <c r="G21" s="57">
        <v>94.456844487158776</v>
      </c>
      <c r="H21" s="48">
        <f t="shared" si="14"/>
        <v>19.277207915661648</v>
      </c>
      <c r="J21" s="1">
        <f t="shared" si="3"/>
        <v>28.086733167943791</v>
      </c>
      <c r="L21" s="57">
        <v>154.18175343468718</v>
      </c>
      <c r="M21" s="57">
        <v>228.0107382393723</v>
      </c>
      <c r="N21" s="48"/>
      <c r="O21" s="48">
        <v>170.93868143866743</v>
      </c>
      <c r="P21" s="48">
        <f t="shared" si="15"/>
        <v>-5.0481318581264816</v>
      </c>
      <c r="Q21" s="48"/>
      <c r="R21" s="48">
        <v>166.68073862999481</v>
      </c>
      <c r="S21" s="48">
        <f t="shared" si="1"/>
        <v>-9.3060746667991054</v>
      </c>
      <c r="T21" s="66">
        <f t="shared" si="5"/>
        <v>-4.2579428086726239</v>
      </c>
      <c r="U21" s="48"/>
    </row>
    <row r="22" spans="1:21" x14ac:dyDescent="0.25">
      <c r="A22">
        <f t="shared" si="12"/>
        <v>2026</v>
      </c>
      <c r="B22" s="40">
        <f>Base!$ED16</f>
        <v>69.646664964153558</v>
      </c>
      <c r="C22" s="40">
        <f>UARB!$ED16</f>
        <v>78.302419546138452</v>
      </c>
      <c r="D22" s="48">
        <f t="shared" si="13"/>
        <v>8.655754581984894</v>
      </c>
      <c r="F22" s="57">
        <v>77.536330640288156</v>
      </c>
      <c r="G22" s="57">
        <v>97.089931414625411</v>
      </c>
      <c r="H22" s="48">
        <f t="shared" si="14"/>
        <v>19.553600774337255</v>
      </c>
      <c r="J22" s="1">
        <f t="shared" si="3"/>
        <v>28.209355356322149</v>
      </c>
      <c r="L22" s="57">
        <v>162.77614045021284</v>
      </c>
      <c r="M22" s="57">
        <v>227.05563639417008</v>
      </c>
      <c r="N22" s="48"/>
      <c r="O22" s="48">
        <v>170.55895558855661</v>
      </c>
      <c r="P22" s="48">
        <f t="shared" si="15"/>
        <v>-4.8333953722072351</v>
      </c>
      <c r="Q22" s="48"/>
      <c r="R22" s="48">
        <v>166.31047144037652</v>
      </c>
      <c r="S22" s="48">
        <f t="shared" si="1"/>
        <v>-9.0818795203873321</v>
      </c>
      <c r="T22" s="66">
        <f t="shared" si="5"/>
        <v>-4.248484148180097</v>
      </c>
      <c r="U22" s="48"/>
    </row>
    <row r="23" spans="1:21" x14ac:dyDescent="0.25">
      <c r="A23">
        <f t="shared" si="12"/>
        <v>2027</v>
      </c>
      <c r="B23" s="40">
        <f>Base!$ED17</f>
        <v>64.426894439741858</v>
      </c>
      <c r="C23" s="40">
        <f>UARB!$ED17</f>
        <v>72.668516729871683</v>
      </c>
      <c r="D23" s="48">
        <f t="shared" si="13"/>
        <v>8.2416222901298255</v>
      </c>
      <c r="F23" s="57">
        <v>80.032014633155526</v>
      </c>
      <c r="G23" s="57">
        <v>99.796010837600605</v>
      </c>
      <c r="H23" s="48">
        <f t="shared" si="14"/>
        <v>19.763996204445078</v>
      </c>
      <c r="J23" s="1">
        <f t="shared" si="3"/>
        <v>28.005618494574904</v>
      </c>
      <c r="L23" s="57">
        <v>153.72205562161369</v>
      </c>
      <c r="M23" s="57">
        <v>222.02257538076486</v>
      </c>
      <c r="N23" s="48"/>
      <c r="O23" s="48">
        <v>168.66069585280789</v>
      </c>
      <c r="P23" s="48">
        <f t="shared" si="15"/>
        <v>-3.8038317146643976</v>
      </c>
      <c r="Q23" s="48"/>
      <c r="R23" s="48">
        <v>164.45949580277801</v>
      </c>
      <c r="S23" s="48">
        <f t="shared" si="1"/>
        <v>-8.0050317646942801</v>
      </c>
      <c r="T23" s="66">
        <f t="shared" si="5"/>
        <v>-4.2012000500298825</v>
      </c>
      <c r="U23" s="48"/>
    </row>
    <row r="24" spans="1:21" x14ac:dyDescent="0.25">
      <c r="A24">
        <f t="shared" si="12"/>
        <v>2028</v>
      </c>
      <c r="B24" s="40">
        <f>Base!$ED18</f>
        <v>54.947014734399346</v>
      </c>
      <c r="C24" s="40">
        <f>UARB!$ED18</f>
        <v>62.103953158011421</v>
      </c>
      <c r="D24" s="48">
        <f t="shared" si="13"/>
        <v>7.1569384236120754</v>
      </c>
      <c r="F24" s="57">
        <v>82.368939370607549</v>
      </c>
      <c r="G24" s="57">
        <v>102.43094816602753</v>
      </c>
      <c r="H24" s="48">
        <f t="shared" si="14"/>
        <v>20.062008795419985</v>
      </c>
      <c r="J24" s="1">
        <f t="shared" si="3"/>
        <v>27.21894721903206</v>
      </c>
      <c r="L24" s="57">
        <v>152.50264898321922</v>
      </c>
      <c r="M24" s="57">
        <v>220.89962769166786</v>
      </c>
      <c r="N24" s="48"/>
      <c r="O24" s="48">
        <v>162.91055754015406</v>
      </c>
      <c r="P24" s="48">
        <f t="shared" si="15"/>
        <v>-1.6243437838849104</v>
      </c>
      <c r="Q24" s="48"/>
      <c r="R24" s="48">
        <v>158.85258873463349</v>
      </c>
      <c r="S24" s="48">
        <f t="shared" si="1"/>
        <v>-5.682312589405484</v>
      </c>
      <c r="T24" s="66">
        <f t="shared" si="5"/>
        <v>-4.0579688055205736</v>
      </c>
      <c r="U24" s="48"/>
    </row>
    <row r="25" spans="1:21" x14ac:dyDescent="0.25">
      <c r="A25">
        <f t="shared" si="12"/>
        <v>2029</v>
      </c>
      <c r="B25" s="40">
        <f>Base!$ED19</f>
        <v>40.033860549751196</v>
      </c>
      <c r="C25" s="40">
        <f>UARB!$ED19</f>
        <v>45.897044582965364</v>
      </c>
      <c r="D25" s="48">
        <f t="shared" si="13"/>
        <v>5.8631840332141678</v>
      </c>
      <c r="F25" s="57">
        <v>84.943653312960365</v>
      </c>
      <c r="G25" s="57">
        <v>105.46696458646014</v>
      </c>
      <c r="H25" s="48">
        <f t="shared" si="14"/>
        <v>20.523311273499772</v>
      </c>
      <c r="J25" s="1">
        <f t="shared" si="3"/>
        <v>26.38649530671394</v>
      </c>
      <c r="L25" s="57">
        <v>151.13857551560611</v>
      </c>
      <c r="M25" s="57">
        <v>216.08607530171898</v>
      </c>
      <c r="N25" s="48"/>
      <c r="O25" s="48">
        <v>151.69225890465432</v>
      </c>
      <c r="P25" s="48">
        <f t="shared" si="15"/>
        <v>0.32824973522880896</v>
      </c>
      <c r="Q25" s="48"/>
      <c r="R25" s="48">
        <v>147.91372874694915</v>
      </c>
      <c r="S25" s="48">
        <f t="shared" si="1"/>
        <v>-3.4502804224763679</v>
      </c>
      <c r="T25" s="66">
        <f t="shared" si="5"/>
        <v>-3.7785301577051769</v>
      </c>
      <c r="U25" s="48"/>
    </row>
    <row r="26" spans="1:21" x14ac:dyDescent="0.25">
      <c r="A26">
        <f t="shared" si="12"/>
        <v>2030</v>
      </c>
      <c r="B26" s="40">
        <f>Base!$ED20</f>
        <v>34.257605414267907</v>
      </c>
      <c r="C26" s="40">
        <f>UARB!$ED20</f>
        <v>38.571666022128802</v>
      </c>
      <c r="D26" s="48">
        <f t="shared" si="13"/>
        <v>4.3140606078608954</v>
      </c>
      <c r="F26" s="57">
        <v>87.582928089905636</v>
      </c>
      <c r="G26" s="57">
        <v>108.60724785559272</v>
      </c>
      <c r="H26" s="48">
        <f t="shared" si="14"/>
        <v>21.024319765687082</v>
      </c>
      <c r="J26" s="1">
        <f t="shared" si="3"/>
        <v>25.338380373547977</v>
      </c>
      <c r="L26" s="57">
        <v>149.64620964254945</v>
      </c>
      <c r="M26" s="57">
        <v>213.13800739954979</v>
      </c>
      <c r="N26" s="48"/>
      <c r="O26" s="48">
        <v>148.24271666663489</v>
      </c>
      <c r="P26" s="48">
        <f t="shared" si="15"/>
        <v>1.0638027889133639</v>
      </c>
      <c r="Q26" s="48"/>
      <c r="R26" s="48">
        <v>144.55011178600546</v>
      </c>
      <c r="S26" s="48">
        <f t="shared" si="1"/>
        <v>-2.6288020917160679</v>
      </c>
      <c r="T26" s="66">
        <f t="shared" si="5"/>
        <v>-3.6926048806294318</v>
      </c>
      <c r="U26" s="48"/>
    </row>
    <row r="27" spans="1:21" x14ac:dyDescent="0.25">
      <c r="A27">
        <f t="shared" si="12"/>
        <v>2031</v>
      </c>
      <c r="B27" s="40">
        <f>Base!$ED21</f>
        <v>27.980384386075738</v>
      </c>
      <c r="C27" s="40">
        <f>UARB!$ED21</f>
        <v>31.446431264873912</v>
      </c>
      <c r="D27" s="48">
        <f t="shared" si="13"/>
        <v>3.4660468787981742</v>
      </c>
      <c r="F27" s="57">
        <v>89.318710099538706</v>
      </c>
      <c r="G27" s="57">
        <v>110.47858336960076</v>
      </c>
      <c r="H27" s="48">
        <f t="shared" si="14"/>
        <v>21.15987327006205</v>
      </c>
      <c r="J27" s="1">
        <f t="shared" si="3"/>
        <v>24.625920148860224</v>
      </c>
      <c r="L27" s="57">
        <v>157.35726012349085</v>
      </c>
      <c r="M27" s="57">
        <v>210.20384899469846</v>
      </c>
      <c r="N27" s="48"/>
      <c r="O27" s="48">
        <v>143.5857829465977</v>
      </c>
      <c r="P27" s="48">
        <f t="shared" si="15"/>
        <v>1.6607683121230252</v>
      </c>
      <c r="Q27" s="48"/>
      <c r="R27" s="48">
        <v>140.00917847779323</v>
      </c>
      <c r="S27" s="48">
        <f t="shared" si="1"/>
        <v>-1.9158361566814506</v>
      </c>
      <c r="T27" s="66">
        <f t="shared" si="5"/>
        <v>-3.5766044688044758</v>
      </c>
      <c r="U27" s="48"/>
    </row>
    <row r="28" spans="1:21" x14ac:dyDescent="0.25">
      <c r="A28">
        <f t="shared" si="12"/>
        <v>2032</v>
      </c>
      <c r="B28" s="40">
        <f>Base!$ED22</f>
        <v>22.839137190841562</v>
      </c>
      <c r="C28" s="40">
        <f>UARB!$ED22</f>
        <v>25.609844840189883</v>
      </c>
      <c r="D28" s="48">
        <f t="shared" si="13"/>
        <v>2.7707076493483207</v>
      </c>
      <c r="F28" s="57">
        <v>90.842149271356803</v>
      </c>
      <c r="G28" s="57">
        <v>112.18469646419351</v>
      </c>
      <c r="H28" s="48">
        <f t="shared" si="14"/>
        <v>21.342547192836705</v>
      </c>
      <c r="J28" s="1">
        <f t="shared" si="3"/>
        <v>24.113254842185025</v>
      </c>
      <c r="L28" s="57">
        <v>146.3164472885627</v>
      </c>
      <c r="M28" s="57">
        <v>207.28394704004313</v>
      </c>
      <c r="N28" s="48"/>
      <c r="O28" s="48">
        <v>139.53972585967514</v>
      </c>
      <c r="P28" s="48">
        <f t="shared" si="15"/>
        <v>1.7451845552917575</v>
      </c>
      <c r="Q28" s="48"/>
      <c r="R28" s="48">
        <v>136.06390536516921</v>
      </c>
      <c r="S28" s="48">
        <f t="shared" si="1"/>
        <v>-1.7306359392141815</v>
      </c>
      <c r="T28" s="66">
        <f t="shared" si="5"/>
        <v>-3.475820494505939</v>
      </c>
      <c r="U28" s="48"/>
    </row>
    <row r="29" spans="1:21" x14ac:dyDescent="0.25">
      <c r="A29">
        <f t="shared" si="12"/>
        <v>2033</v>
      </c>
      <c r="B29" s="40">
        <f>Base!$ED23</f>
        <v>17.900575922109457</v>
      </c>
      <c r="C29" s="40">
        <f>UARB!$ED23</f>
        <v>20.164055343209235</v>
      </c>
      <c r="D29" s="48">
        <f t="shared" si="13"/>
        <v>2.2634794210997775</v>
      </c>
      <c r="F29" s="57">
        <v>92.565526433079242</v>
      </c>
      <c r="G29" s="57">
        <v>114.23373129716246</v>
      </c>
      <c r="H29" s="48">
        <f t="shared" si="14"/>
        <v>21.668204864083222</v>
      </c>
      <c r="J29" s="1">
        <f t="shared" si="3"/>
        <v>23.931684285183</v>
      </c>
      <c r="L29" s="57">
        <v>144.5087810864753</v>
      </c>
      <c r="M29" s="57">
        <v>206.47392898408933</v>
      </c>
      <c r="N29" s="48"/>
      <c r="O29" s="48">
        <v>136.07059890893987</v>
      </c>
      <c r="P29" s="48">
        <f t="shared" si="15"/>
        <v>1.6728122685681797</v>
      </c>
      <c r="Q29" s="48"/>
      <c r="R29" s="48">
        <v>132.68119153069259</v>
      </c>
      <c r="S29" s="48">
        <f t="shared" si="1"/>
        <v>-1.7165951096791048</v>
      </c>
      <c r="T29" s="66">
        <f t="shared" si="5"/>
        <v>-3.3894073782472844</v>
      </c>
      <c r="U29" s="48"/>
    </row>
    <row r="30" spans="1:21" x14ac:dyDescent="0.25">
      <c r="A30">
        <f t="shared" si="12"/>
        <v>2034</v>
      </c>
      <c r="B30" s="40">
        <f>Base!$ED24</f>
        <v>13.010144296951308</v>
      </c>
      <c r="C30" s="40">
        <f>UARB!$ED24</f>
        <v>14.467207620797868</v>
      </c>
      <c r="D30" s="48">
        <f t="shared" si="13"/>
        <v>1.45706332384656</v>
      </c>
      <c r="F30" s="57">
        <v>94.302860184415991</v>
      </c>
      <c r="G30" s="57">
        <v>116.20342499199165</v>
      </c>
      <c r="H30" s="48">
        <f t="shared" si="14"/>
        <v>21.900564807575662</v>
      </c>
      <c r="J30" s="1">
        <f t="shared" si="3"/>
        <v>23.357628131422224</v>
      </c>
      <c r="L30" s="57">
        <v>142.60857235560414</v>
      </c>
      <c r="M30" s="57">
        <v>201.48833234589083</v>
      </c>
      <c r="N30" s="48"/>
      <c r="O30" s="48">
        <v>132.46991323220047</v>
      </c>
      <c r="P30" s="48">
        <f t="shared" si="15"/>
        <v>1.7992806194109505</v>
      </c>
      <c r="Q30" s="48"/>
      <c r="R30" s="48">
        <v>129.17019599052452</v>
      </c>
      <c r="S30" s="48">
        <f t="shared" si="1"/>
        <v>-1.5004366222649992</v>
      </c>
      <c r="T30" s="66">
        <f t="shared" si="5"/>
        <v>-3.2997172416759497</v>
      </c>
      <c r="U30" s="48"/>
    </row>
    <row r="31" spans="1:21" x14ac:dyDescent="0.25">
      <c r="A31">
        <f t="shared" si="12"/>
        <v>2035</v>
      </c>
      <c r="B31" s="40">
        <f>Base!$ED25</f>
        <v>9.130613237950385</v>
      </c>
      <c r="C31" s="40">
        <f>UARB!$ED25</f>
        <v>9.6467449304822086</v>
      </c>
      <c r="D31" s="48">
        <f t="shared" si="13"/>
        <v>0.51613169253182356</v>
      </c>
      <c r="F31" s="57">
        <v>96.163534732275139</v>
      </c>
      <c r="G31" s="57">
        <v>118.3791360679042</v>
      </c>
      <c r="H31" s="48">
        <f t="shared" si="14"/>
        <v>22.21560133562906</v>
      </c>
      <c r="J31" s="1">
        <f t="shared" si="3"/>
        <v>22.731733028160882</v>
      </c>
      <c r="L31" s="57">
        <v>140.62882650481603</v>
      </c>
      <c r="M31" s="57">
        <v>198.61336408656712</v>
      </c>
      <c r="N31" s="48"/>
      <c r="O31" s="48">
        <v>130.33562117603051</v>
      </c>
      <c r="P31" s="48">
        <f t="shared" si="15"/>
        <v>2.3097401776441018</v>
      </c>
      <c r="Q31" s="48"/>
      <c r="R31" s="48">
        <v>127.08906740464514</v>
      </c>
      <c r="S31" s="48">
        <f t="shared" si="1"/>
        <v>-0.93681359374127737</v>
      </c>
      <c r="T31" s="66">
        <f t="shared" si="5"/>
        <v>-3.2465537713853792</v>
      </c>
      <c r="U31" s="48"/>
    </row>
    <row r="32" spans="1:21" x14ac:dyDescent="0.25">
      <c r="A32">
        <f t="shared" si="12"/>
        <v>2036</v>
      </c>
      <c r="B32" s="40">
        <f>Base!$ED26</f>
        <v>6.136261251235589</v>
      </c>
      <c r="C32" s="40">
        <f>UARB!$ED26</f>
        <v>6.3815460190452651</v>
      </c>
      <c r="D32" s="48">
        <f t="shared" si="13"/>
        <v>0.24528476780967612</v>
      </c>
      <c r="F32" s="57">
        <v>97.850078647833584</v>
      </c>
      <c r="G32" s="57">
        <v>120.17873934508759</v>
      </c>
      <c r="H32" s="48">
        <f t="shared" si="14"/>
        <v>22.328660697254008</v>
      </c>
      <c r="J32" s="1">
        <f t="shared" si="3"/>
        <v>22.573945465063684</v>
      </c>
      <c r="L32" s="57">
        <v>149.1222955699478</v>
      </c>
      <c r="M32" s="57">
        <v>196.11587733070081</v>
      </c>
      <c r="N32" s="48"/>
      <c r="O32" s="48">
        <v>128.69964523751969</v>
      </c>
      <c r="P32" s="48">
        <f t="shared" si="15"/>
        <v>2.1393598733868373</v>
      </c>
      <c r="Q32" s="48"/>
      <c r="R32" s="48">
        <v>125.49384228931794</v>
      </c>
      <c r="S32" s="48">
        <f t="shared" si="1"/>
        <v>-1.066443074814913</v>
      </c>
      <c r="T32" s="66">
        <f t="shared" si="5"/>
        <v>-3.2058029482017503</v>
      </c>
      <c r="U32" s="48"/>
    </row>
    <row r="33" spans="1:21" x14ac:dyDescent="0.25">
      <c r="A33">
        <f t="shared" si="12"/>
        <v>2037</v>
      </c>
      <c r="B33" s="40">
        <f>Base!$ED27</f>
        <v>4.9424710021007741</v>
      </c>
      <c r="C33" s="40">
        <f>UARB!$ED27</f>
        <v>5.0112223163333898</v>
      </c>
      <c r="D33" s="48">
        <f t="shared" si="13"/>
        <v>6.8751314232615712E-2</v>
      </c>
      <c r="F33" s="57">
        <v>99.753794094509033</v>
      </c>
      <c r="G33" s="57">
        <v>122.54960723336069</v>
      </c>
      <c r="H33" s="48">
        <f t="shared" si="14"/>
        <v>22.795813138851656</v>
      </c>
      <c r="J33" s="1">
        <f t="shared" si="3"/>
        <v>22.86456445308427</v>
      </c>
      <c r="L33" s="57">
        <v>136.45534179448711</v>
      </c>
      <c r="M33" s="57">
        <v>192.91102777044912</v>
      </c>
      <c r="N33" s="48"/>
      <c r="O33" s="48">
        <v>129.81857378479535</v>
      </c>
      <c r="P33" s="48">
        <f t="shared" si="15"/>
        <v>2.2577442351012706</v>
      </c>
      <c r="Q33" s="48"/>
      <c r="R33" s="48">
        <v>126.58489924122856</v>
      </c>
      <c r="S33" s="48">
        <f t="shared" si="1"/>
        <v>-0.97593030846552153</v>
      </c>
      <c r="T33" s="66">
        <f t="shared" si="5"/>
        <v>-3.2336745435667922</v>
      </c>
      <c r="U33" s="48"/>
    </row>
    <row r="34" spans="1:21" x14ac:dyDescent="0.25">
      <c r="A34">
        <f t="shared" si="12"/>
        <v>2038</v>
      </c>
      <c r="B34" s="40">
        <f>Base!$ED28</f>
        <v>4.1030733539713156</v>
      </c>
      <c r="C34" s="40">
        <f>UARB!$ED28</f>
        <v>4.098454279263601</v>
      </c>
      <c r="D34" s="48">
        <f t="shared" si="13"/>
        <v>-4.6190747077146099E-3</v>
      </c>
      <c r="F34" s="57">
        <v>101.67425889185139</v>
      </c>
      <c r="G34" s="57">
        <v>124.75547552114125</v>
      </c>
      <c r="H34" s="48">
        <f t="shared" si="14"/>
        <v>23.081216629289855</v>
      </c>
      <c r="J34" s="1">
        <f t="shared" si="3"/>
        <v>23.07659755458214</v>
      </c>
      <c r="L34" s="57">
        <v>134.28601303153104</v>
      </c>
      <c r="M34" s="57">
        <v>192.45506930917105</v>
      </c>
      <c r="N34" s="48"/>
      <c r="O34" s="48">
        <v>131.17853585730393</v>
      </c>
      <c r="P34" s="48">
        <f t="shared" si="15"/>
        <v>2.3246060568990856</v>
      </c>
      <c r="Q34" s="48"/>
      <c r="R34" s="48">
        <v>127.91098577030851</v>
      </c>
      <c r="S34" s="48">
        <f t="shared" si="1"/>
        <v>-0.94294403009632788</v>
      </c>
      <c r="T34" s="66">
        <f t="shared" si="5"/>
        <v>-3.2675500869954135</v>
      </c>
      <c r="U34" s="48"/>
    </row>
    <row r="35" spans="1:21" x14ac:dyDescent="0.25">
      <c r="A35">
        <f t="shared" si="12"/>
        <v>2039</v>
      </c>
      <c r="B35" s="40">
        <f>Base!$ED29</f>
        <v>3.2764859025187847</v>
      </c>
      <c r="C35" s="40">
        <f>UARB!$ED29</f>
        <v>3.2344584975586188</v>
      </c>
      <c r="D35" s="48">
        <f t="shared" si="13"/>
        <v>-4.2027404960165882E-2</v>
      </c>
      <c r="F35" s="57">
        <v>103.72942279764786</v>
      </c>
      <c r="G35" s="57">
        <v>127.00046910576295</v>
      </c>
      <c r="H35" s="48">
        <f t="shared" si="14"/>
        <v>23.271046308115089</v>
      </c>
      <c r="J35" s="1">
        <f t="shared" si="3"/>
        <v>23.229018903154923</v>
      </c>
      <c r="L35" s="57">
        <v>132.05907776795101</v>
      </c>
      <c r="M35" s="57">
        <v>187.27482459340104</v>
      </c>
      <c r="N35" s="48"/>
      <c r="O35" s="48">
        <v>132.62570297439609</v>
      </c>
      <c r="P35" s="48">
        <f t="shared" si="15"/>
        <v>2.3907753710745396</v>
      </c>
      <c r="Q35" s="48"/>
      <c r="R35" s="48">
        <v>129.32210513760344</v>
      </c>
      <c r="S35" s="48">
        <f t="shared" si="1"/>
        <v>-0.91282246571810788</v>
      </c>
      <c r="T35" s="66">
        <f t="shared" si="5"/>
        <v>-3.3035978367926475</v>
      </c>
      <c r="U35" s="48"/>
    </row>
    <row r="36" spans="1:21" x14ac:dyDescent="0.25">
      <c r="A36">
        <f t="shared" si="12"/>
        <v>2040</v>
      </c>
      <c r="B36" s="40">
        <f>Base!$ED30</f>
        <v>2.3827639372960441</v>
      </c>
      <c r="C36" s="40">
        <f>UARB!$ED30</f>
        <v>2.3468519054129025</v>
      </c>
      <c r="D36" s="48">
        <f t="shared" si="13"/>
        <v>-3.5912031883141626E-2</v>
      </c>
      <c r="F36" s="57">
        <v>105.54156912282859</v>
      </c>
      <c r="G36" s="57">
        <v>129.06152807907696</v>
      </c>
      <c r="H36" s="48">
        <f t="shared" si="14"/>
        <v>23.519958956248374</v>
      </c>
      <c r="J36" s="1">
        <f t="shared" si="3"/>
        <v>23.484046924365231</v>
      </c>
      <c r="L36" s="57">
        <v>129.78550422041437</v>
      </c>
      <c r="M36" s="57">
        <v>184.48256265665788</v>
      </c>
      <c r="N36" s="48"/>
      <c r="O36" s="48">
        <v>133.85928428532543</v>
      </c>
      <c r="P36" s="48">
        <f t="shared" si="15"/>
        <v>2.4509043008355604</v>
      </c>
      <c r="Q36" s="48"/>
      <c r="R36" s="48">
        <v>130.52495894655618</v>
      </c>
      <c r="S36" s="48">
        <f t="shared" ref="S36:S63" si="16">R36-(C36+G36)</f>
        <v>-0.88342103793368665</v>
      </c>
      <c r="T36" s="66">
        <f t="shared" si="5"/>
        <v>-3.3343253387692471</v>
      </c>
      <c r="U36" s="48"/>
    </row>
    <row r="37" spans="1:21" x14ac:dyDescent="0.25">
      <c r="A37">
        <f t="shared" si="12"/>
        <v>2041</v>
      </c>
      <c r="B37" s="40">
        <f>Base!$ED31</f>
        <v>1.4440233288009203</v>
      </c>
      <c r="C37" s="40">
        <f>UARB!$ED31</f>
        <v>1.4440233288009203</v>
      </c>
      <c r="D37" s="48">
        <f t="shared" si="13"/>
        <v>0</v>
      </c>
      <c r="F37" s="57">
        <v>107.58822496492753</v>
      </c>
      <c r="G37" s="57">
        <v>107.58822496492753</v>
      </c>
      <c r="H37" s="48">
        <f t="shared" si="14"/>
        <v>0</v>
      </c>
      <c r="J37" s="1">
        <f t="shared" si="3"/>
        <v>0</v>
      </c>
      <c r="L37" s="57">
        <v>139.40131469008097</v>
      </c>
      <c r="M37" s="57">
        <v>181.70810254558833</v>
      </c>
      <c r="N37" s="48"/>
      <c r="O37" s="48">
        <v>114.96578662518942</v>
      </c>
      <c r="P37" s="48">
        <f t="shared" si="15"/>
        <v>5.9335383314609658</v>
      </c>
      <c r="Q37" s="48"/>
      <c r="R37" s="48">
        <v>112.10208286730273</v>
      </c>
      <c r="S37" s="48">
        <f t="shared" si="16"/>
        <v>3.0698345735742691</v>
      </c>
      <c r="T37" s="66">
        <f t="shared" si="5"/>
        <v>-2.8637037578866966</v>
      </c>
      <c r="U37" s="48"/>
    </row>
    <row r="38" spans="1:21" x14ac:dyDescent="0.25">
      <c r="A38">
        <f t="shared" si="12"/>
        <v>2042</v>
      </c>
      <c r="B38" s="40">
        <f>Base!$ED32</f>
        <v>0.58523014822636299</v>
      </c>
      <c r="C38" s="40">
        <f>UARB!$ED32</f>
        <v>0.58523014822636299</v>
      </c>
      <c r="D38" s="48">
        <f t="shared" si="13"/>
        <v>0</v>
      </c>
      <c r="F38" s="57">
        <v>109.65212010438377</v>
      </c>
      <c r="G38" s="57">
        <v>109.65212010438377</v>
      </c>
      <c r="H38" s="48">
        <f t="shared" si="14"/>
        <v>0</v>
      </c>
      <c r="J38" s="1">
        <f t="shared" si="3"/>
        <v>0</v>
      </c>
      <c r="L38" s="57">
        <v>125.11277803422531</v>
      </c>
      <c r="M38" s="57">
        <v>178.95188930583424</v>
      </c>
      <c r="N38" s="48"/>
      <c r="O38" s="48">
        <v>116.6111420420425</v>
      </c>
      <c r="P38" s="48">
        <f t="shared" si="15"/>
        <v>6.3737917894323743</v>
      </c>
      <c r="Q38" s="48"/>
      <c r="R38" s="48">
        <v>113.70645382583461</v>
      </c>
      <c r="S38" s="48">
        <f t="shared" si="16"/>
        <v>3.469103573224487</v>
      </c>
      <c r="T38" s="66">
        <f t="shared" si="5"/>
        <v>-2.9046882162078873</v>
      </c>
      <c r="U38" s="48"/>
    </row>
    <row r="39" spans="1:21" x14ac:dyDescent="0.25">
      <c r="A39">
        <f t="shared" si="12"/>
        <v>2043</v>
      </c>
      <c r="B39" s="40">
        <f>Base!$ED33</f>
        <v>2.9629915656787395E-2</v>
      </c>
      <c r="C39" s="40">
        <f>UARB!$ED33</f>
        <v>2.9629915656787395E-2</v>
      </c>
      <c r="D39" s="48">
        <f t="shared" si="13"/>
        <v>0</v>
      </c>
      <c r="F39" s="57">
        <v>111.86057669226766</v>
      </c>
      <c r="G39" s="57">
        <v>111.86057669226766</v>
      </c>
      <c r="H39" s="48">
        <f t="shared" si="14"/>
        <v>0</v>
      </c>
      <c r="J39" s="1">
        <f t="shared" si="3"/>
        <v>0</v>
      </c>
      <c r="L39" s="57">
        <v>122.73514859891795</v>
      </c>
      <c r="M39" s="57">
        <v>178.89651255295564</v>
      </c>
      <c r="N39" s="48"/>
      <c r="O39" s="48">
        <v>118.6544367087579</v>
      </c>
      <c r="P39" s="48">
        <f t="shared" si="15"/>
        <v>6.7642301008334584</v>
      </c>
      <c r="Q39" s="48"/>
      <c r="R39" s="48">
        <v>115.69885169283849</v>
      </c>
      <c r="S39" s="48">
        <f t="shared" si="16"/>
        <v>3.8086450849140476</v>
      </c>
      <c r="T39" s="66">
        <f t="shared" si="5"/>
        <v>-2.9555850159194108</v>
      </c>
      <c r="U39" s="48"/>
    </row>
    <row r="40" spans="1:21" x14ac:dyDescent="0.25">
      <c r="A40">
        <f t="shared" si="12"/>
        <v>2044</v>
      </c>
      <c r="B40" s="40">
        <f>Base!$ED34</f>
        <v>5.8094073759211043E-7</v>
      </c>
      <c r="C40" s="40">
        <f>UARB!$ED34</f>
        <v>5.8094073759211043E-7</v>
      </c>
      <c r="D40" s="48">
        <f t="shared" si="13"/>
        <v>0</v>
      </c>
      <c r="F40" s="57">
        <v>113.80736920788128</v>
      </c>
      <c r="G40" s="57">
        <v>113.80736920788128</v>
      </c>
      <c r="H40" s="48">
        <f t="shared" si="14"/>
        <v>0</v>
      </c>
      <c r="J40" s="1">
        <f t="shared" si="3"/>
        <v>0</v>
      </c>
      <c r="L40" s="57">
        <v>120.79335375515312</v>
      </c>
      <c r="M40" s="57">
        <v>173.49603953169856</v>
      </c>
      <c r="N40" s="48"/>
      <c r="O40" s="48">
        <v>120.72966272877706</v>
      </c>
      <c r="P40" s="48">
        <f t="shared" si="15"/>
        <v>6.9222929399550424</v>
      </c>
      <c r="Q40" s="48"/>
      <c r="R40" s="48">
        <v>117.72238552923984</v>
      </c>
      <c r="S40" s="48">
        <f t="shared" si="16"/>
        <v>3.9150157404178287</v>
      </c>
      <c r="T40" s="66">
        <f t="shared" si="5"/>
        <v>-3.0072771995372136</v>
      </c>
      <c r="U40" s="48"/>
    </row>
    <row r="41" spans="1:21" x14ac:dyDescent="0.25">
      <c r="A41">
        <f t="shared" si="12"/>
        <v>2045</v>
      </c>
      <c r="B41" s="40">
        <f>Base!$ED35</f>
        <v>5.9318692380495869E-7</v>
      </c>
      <c r="C41" s="40">
        <f>UARB!$ED35</f>
        <v>5.9318692380495869E-7</v>
      </c>
      <c r="D41" s="48">
        <f t="shared" si="13"/>
        <v>0</v>
      </c>
      <c r="F41" s="57">
        <v>116.00730751997529</v>
      </c>
      <c r="G41" s="57">
        <v>116.00730751997529</v>
      </c>
      <c r="H41" s="48">
        <f t="shared" si="14"/>
        <v>0</v>
      </c>
      <c r="J41" s="1">
        <f t="shared" si="3"/>
        <v>0</v>
      </c>
      <c r="L41" s="57">
        <v>117.88741271933864</v>
      </c>
      <c r="M41" s="57">
        <v>170.79734983887383</v>
      </c>
      <c r="N41" s="48"/>
      <c r="O41" s="48">
        <v>123.02203693900717</v>
      </c>
      <c r="P41" s="48">
        <f t="shared" si="15"/>
        <v>7.0147288258449549</v>
      </c>
      <c r="Q41" s="48"/>
      <c r="R41" s="48">
        <v>119.95765857195724</v>
      </c>
      <c r="S41" s="48">
        <f t="shared" si="16"/>
        <v>3.9503504587950289</v>
      </c>
      <c r="T41" s="66">
        <f t="shared" si="5"/>
        <v>-3.0643783670499261</v>
      </c>
      <c r="U41" s="48"/>
    </row>
    <row r="42" spans="1:21" x14ac:dyDescent="0.25">
      <c r="A42">
        <f t="shared" si="12"/>
        <v>2046</v>
      </c>
      <c r="B42" s="40">
        <f>Base!$ED36</f>
        <v>6.0521773864817927E-7</v>
      </c>
      <c r="C42" s="40">
        <f>UARB!$ED36</f>
        <v>6.0521773864817927E-7</v>
      </c>
      <c r="D42" s="48">
        <f t="shared" si="13"/>
        <v>0</v>
      </c>
      <c r="F42" s="57">
        <v>118.22498119385349</v>
      </c>
      <c r="G42" s="57">
        <v>118.22498119385349</v>
      </c>
      <c r="H42" s="48">
        <f t="shared" si="14"/>
        <v>0</v>
      </c>
      <c r="J42" s="1">
        <f t="shared" si="3"/>
        <v>0</v>
      </c>
      <c r="L42" s="57">
        <v>128.92995880737132</v>
      </c>
      <c r="M42" s="57">
        <v>168.58186570437016</v>
      </c>
      <c r="N42" s="48"/>
      <c r="O42" s="48">
        <v>125.42948971755557</v>
      </c>
      <c r="P42" s="48">
        <f t="shared" si="15"/>
        <v>7.2045079184843388</v>
      </c>
      <c r="Q42" s="48"/>
      <c r="R42" s="48">
        <v>122.30514366993522</v>
      </c>
      <c r="S42" s="48">
        <f t="shared" si="16"/>
        <v>4.0801618708639893</v>
      </c>
      <c r="T42" s="66">
        <f t="shared" si="5"/>
        <v>-3.1243460476203495</v>
      </c>
      <c r="U42" s="48"/>
    </row>
    <row r="43" spans="1:21" x14ac:dyDescent="0.25">
      <c r="A43">
        <f t="shared" si="12"/>
        <v>2047</v>
      </c>
      <c r="B43" s="40">
        <f>Base!$ED37</f>
        <v>6.1818928358315005E-7</v>
      </c>
      <c r="C43" s="40">
        <f>UARB!$ED37</f>
        <v>6.1818928358315005E-7</v>
      </c>
      <c r="D43" s="48">
        <f t="shared" si="13"/>
        <v>0</v>
      </c>
      <c r="F43" s="57">
        <v>120.59778725521772</v>
      </c>
      <c r="G43" s="57">
        <v>120.59778725521772</v>
      </c>
      <c r="H43" s="48">
        <f t="shared" si="14"/>
        <v>0</v>
      </c>
      <c r="J43" s="1">
        <f t="shared" si="3"/>
        <v>0</v>
      </c>
      <c r="L43" s="57">
        <v>112.95096142563639</v>
      </c>
      <c r="M43" s="57">
        <v>165.46089737683337</v>
      </c>
      <c r="N43" s="48"/>
      <c r="O43" s="48">
        <v>128.00852084654301</v>
      </c>
      <c r="P43" s="48">
        <f t="shared" si="15"/>
        <v>7.4107329731359926</v>
      </c>
      <c r="Q43" s="48"/>
      <c r="R43" s="48">
        <v>124.81993324191177</v>
      </c>
      <c r="S43" s="48">
        <f t="shared" si="16"/>
        <v>4.222145368504755</v>
      </c>
      <c r="T43" s="66">
        <f t="shared" si="5"/>
        <v>-3.1885876046312376</v>
      </c>
      <c r="U43" s="48"/>
    </row>
    <row r="44" spans="1:21" x14ac:dyDescent="0.25">
      <c r="A44">
        <f t="shared" si="12"/>
        <v>2048</v>
      </c>
      <c r="B44" s="40">
        <f>Base!$ED38</f>
        <v>6.3111658135013207E-7</v>
      </c>
      <c r="C44" s="40">
        <f>UARB!$ED38</f>
        <v>6.3111658135013207E-7</v>
      </c>
      <c r="D44" s="48">
        <f t="shared" si="13"/>
        <v>0</v>
      </c>
      <c r="F44" s="57">
        <v>122.68890047872981</v>
      </c>
      <c r="G44" s="57">
        <v>122.68890047872981</v>
      </c>
      <c r="H44" s="48">
        <f t="shared" si="14"/>
        <v>0</v>
      </c>
      <c r="J44" s="1">
        <f t="shared" si="3"/>
        <v>0</v>
      </c>
      <c r="L44" s="57">
        <v>110.47040281792856</v>
      </c>
      <c r="M44" s="57">
        <v>165.8587420587717</v>
      </c>
      <c r="N44" s="48"/>
      <c r="O44" s="48">
        <v>130.2599613397397</v>
      </c>
      <c r="P44" s="48">
        <f t="shared" si="15"/>
        <v>7.5710602298933196</v>
      </c>
      <c r="Q44" s="48"/>
      <c r="R44" s="48">
        <v>127.01529219302283</v>
      </c>
      <c r="S44" s="48">
        <f t="shared" si="16"/>
        <v>4.3263910831764463</v>
      </c>
      <c r="T44" s="66">
        <f t="shared" si="5"/>
        <v>-3.2446691467168733</v>
      </c>
      <c r="U44" s="48"/>
    </row>
    <row r="45" spans="1:21" x14ac:dyDescent="0.25">
      <c r="A45">
        <f t="shared" si="12"/>
        <v>2049</v>
      </c>
      <c r="B45" s="40">
        <f>Base!$ED39</f>
        <v>6.4439512096220974E-7</v>
      </c>
      <c r="C45" s="40">
        <f>UARB!$ED39</f>
        <v>6.4439512096220974E-7</v>
      </c>
      <c r="D45" s="48">
        <f t="shared" ref="D45:D63" si="17">C45-B45</f>
        <v>0</v>
      </c>
      <c r="F45" s="57">
        <v>125.053187387303</v>
      </c>
      <c r="G45" s="57">
        <v>125.053187387303</v>
      </c>
      <c r="H45" s="48">
        <f t="shared" ref="H45:H63" si="18">G45-F45</f>
        <v>0</v>
      </c>
      <c r="J45" s="1">
        <f t="shared" si="3"/>
        <v>0</v>
      </c>
      <c r="L45" s="57">
        <v>107.9718770792371</v>
      </c>
      <c r="M45" s="57">
        <v>160.20910092397554</v>
      </c>
      <c r="N45" s="48"/>
      <c r="O45" s="48">
        <v>132.72468996167021</v>
      </c>
      <c r="P45" s="48">
        <f t="shared" ref="P45:P63" si="19">O45-(C45+G45)</f>
        <v>7.671501929972095</v>
      </c>
      <c r="Q45" s="48"/>
      <c r="R45" s="48">
        <v>129.4186264399485</v>
      </c>
      <c r="S45" s="48">
        <f t="shared" si="16"/>
        <v>4.3654384082503839</v>
      </c>
      <c r="T45" s="66">
        <f t="shared" si="5"/>
        <v>-3.3060635217217111</v>
      </c>
      <c r="U45" s="48"/>
    </row>
    <row r="46" spans="1:21" x14ac:dyDescent="0.25">
      <c r="A46">
        <f t="shared" si="12"/>
        <v>2050</v>
      </c>
      <c r="B46" s="40">
        <f>Base!$ED40</f>
        <v>6.5744079362245583E-7</v>
      </c>
      <c r="C46" s="40">
        <f>UARB!$ED40</f>
        <v>6.5744079362245583E-7</v>
      </c>
      <c r="D46" s="48">
        <f t="shared" si="17"/>
        <v>0</v>
      </c>
      <c r="F46" s="57">
        <v>127.43571087825272</v>
      </c>
      <c r="G46" s="57">
        <v>127.43571087825272</v>
      </c>
      <c r="H46" s="48">
        <f t="shared" si="18"/>
        <v>0</v>
      </c>
      <c r="J46" s="1">
        <f t="shared" si="3"/>
        <v>0</v>
      </c>
      <c r="L46" s="57">
        <v>105.46498991121658</v>
      </c>
      <c r="M46" s="57">
        <v>157.61627963641874</v>
      </c>
      <c r="N46" s="48"/>
      <c r="O46" s="48">
        <v>135.31451802616343</v>
      </c>
      <c r="P46" s="48">
        <f t="shared" si="19"/>
        <v>7.8788064904699127</v>
      </c>
      <c r="Q46" s="48"/>
      <c r="R46" s="48">
        <v>131.94394400459404</v>
      </c>
      <c r="S46" s="48">
        <f t="shared" si="16"/>
        <v>4.5082324689005304</v>
      </c>
      <c r="T46" s="66">
        <f t="shared" si="5"/>
        <v>-3.3705740215693822</v>
      </c>
      <c r="U46" s="48"/>
    </row>
    <row r="47" spans="1:21" x14ac:dyDescent="0.25">
      <c r="A47">
        <f t="shared" si="12"/>
        <v>2051</v>
      </c>
      <c r="B47" s="40">
        <f>Base!$ED41</f>
        <v>6.7150495490876325E-7</v>
      </c>
      <c r="C47" s="40">
        <f>UARB!$ED41</f>
        <v>6.7150495490876325E-7</v>
      </c>
      <c r="D47" s="48">
        <f t="shared" si="17"/>
        <v>0</v>
      </c>
      <c r="F47" s="57">
        <v>129.98469603626199</v>
      </c>
      <c r="G47" s="57">
        <v>129.98469603626199</v>
      </c>
      <c r="H47" s="48">
        <f t="shared" si="18"/>
        <v>0</v>
      </c>
      <c r="J47" s="1">
        <f t="shared" si="3"/>
        <v>0</v>
      </c>
      <c r="L47" s="57">
        <v>79.90932280521163</v>
      </c>
      <c r="M47" s="57">
        <v>155.0462461907652</v>
      </c>
      <c r="N47" s="48"/>
      <c r="O47" s="48">
        <v>138.08886225954589</v>
      </c>
      <c r="P47" s="48">
        <f t="shared" si="19"/>
        <v>8.1041655517789479</v>
      </c>
      <c r="Q47" s="48"/>
      <c r="R47" s="48">
        <v>134.64918159120768</v>
      </c>
      <c r="S47" s="48">
        <f t="shared" si="16"/>
        <v>4.6644848834407355</v>
      </c>
      <c r="T47" s="66">
        <f t="shared" si="5"/>
        <v>-3.4396806683382124</v>
      </c>
      <c r="U47" s="48"/>
    </row>
    <row r="48" spans="1:21" x14ac:dyDescent="0.25">
      <c r="A48">
        <f t="shared" si="12"/>
        <v>2052</v>
      </c>
      <c r="B48" s="40">
        <f>Base!$ED42</f>
        <v>3.6085294722118468</v>
      </c>
      <c r="C48" s="40">
        <f>UARB!$ED42</f>
        <v>3.6085294722118468</v>
      </c>
      <c r="D48" s="48">
        <f t="shared" si="17"/>
        <v>0</v>
      </c>
      <c r="F48" s="57">
        <v>132.23047753915137</v>
      </c>
      <c r="G48" s="57">
        <v>132.23047753915137</v>
      </c>
      <c r="H48" s="48">
        <f t="shared" si="18"/>
        <v>0</v>
      </c>
      <c r="J48" s="1">
        <f t="shared" si="3"/>
        <v>0</v>
      </c>
      <c r="L48" s="57">
        <v>95.263032573886349</v>
      </c>
      <c r="M48" s="57">
        <v>152.49957028306252</v>
      </c>
      <c r="N48" s="48"/>
      <c r="O48" s="48">
        <v>144.28440794416963</v>
      </c>
      <c r="P48" s="48">
        <f t="shared" si="19"/>
        <v>8.4454009328064217</v>
      </c>
      <c r="Q48" s="48"/>
      <c r="R48" s="48">
        <v>140.69040129781627</v>
      </c>
      <c r="S48" s="48">
        <f t="shared" si="16"/>
        <v>4.8513942864530577</v>
      </c>
      <c r="T48" s="66">
        <f t="shared" si="5"/>
        <v>-3.594006646353364</v>
      </c>
      <c r="U48" s="48"/>
    </row>
    <row r="49" spans="1:21" x14ac:dyDescent="0.25">
      <c r="A49">
        <f t="shared" si="12"/>
        <v>2053</v>
      </c>
      <c r="B49" s="40">
        <f>Base!$ED43</f>
        <v>23.307426547945134</v>
      </c>
      <c r="C49" s="40">
        <f>UARB!$ED43</f>
        <v>23.307426547945134</v>
      </c>
      <c r="D49" s="48">
        <f t="shared" si="17"/>
        <v>0</v>
      </c>
      <c r="F49" s="57">
        <v>134.77095200485326</v>
      </c>
      <c r="G49" s="57">
        <v>134.77095200485326</v>
      </c>
      <c r="H49" s="48">
        <f t="shared" si="18"/>
        <v>0</v>
      </c>
      <c r="J49" s="1">
        <f t="shared" si="3"/>
        <v>0</v>
      </c>
      <c r="L49" s="57">
        <v>0.21115328039892295</v>
      </c>
      <c r="M49" s="57">
        <v>153.41019341861076</v>
      </c>
      <c r="N49" s="48"/>
      <c r="O49" s="48">
        <v>161.95130742017122</v>
      </c>
      <c r="P49" s="48">
        <f t="shared" si="19"/>
        <v>3.8729288673728206</v>
      </c>
      <c r="Q49" s="48"/>
      <c r="R49" s="48">
        <v>157.9172327509323</v>
      </c>
      <c r="S49" s="48">
        <f t="shared" si="16"/>
        <v>-0.16114580186609828</v>
      </c>
      <c r="T49" s="66">
        <f t="shared" si="5"/>
        <v>-4.0340746692389189</v>
      </c>
      <c r="U49" s="48"/>
    </row>
    <row r="50" spans="1:21" x14ac:dyDescent="0.25">
      <c r="A50">
        <f t="shared" si="12"/>
        <v>2054</v>
      </c>
      <c r="B50" s="40">
        <f>Base!$ED44</f>
        <v>22.022512590395952</v>
      </c>
      <c r="C50" s="40">
        <f>UARB!$ED44</f>
        <v>22.022512590395952</v>
      </c>
      <c r="D50" s="48">
        <f t="shared" si="17"/>
        <v>0</v>
      </c>
      <c r="F50" s="57">
        <v>137.33016831382909</v>
      </c>
      <c r="G50" s="57">
        <v>137.33016831382909</v>
      </c>
      <c r="H50" s="48">
        <f t="shared" si="18"/>
        <v>0</v>
      </c>
      <c r="J50" s="1">
        <f t="shared" si="3"/>
        <v>0</v>
      </c>
      <c r="L50" s="57">
        <v>6.4789209167185864E-4</v>
      </c>
      <c r="M50" s="57">
        <v>147.47864143376609</v>
      </c>
      <c r="N50" s="48"/>
      <c r="O50" s="48">
        <v>163.6991030042511</v>
      </c>
      <c r="P50" s="48">
        <f t="shared" si="19"/>
        <v>4.3464221000260466</v>
      </c>
      <c r="Q50" s="48"/>
      <c r="R50" s="48">
        <v>159.62149217587233</v>
      </c>
      <c r="S50" s="48">
        <f t="shared" si="16"/>
        <v>0.26881127164728014</v>
      </c>
      <c r="T50" s="66">
        <f t="shared" si="5"/>
        <v>-4.0776108283787664</v>
      </c>
      <c r="U50" s="48"/>
    </row>
    <row r="51" spans="1:21" x14ac:dyDescent="0.25">
      <c r="A51">
        <f t="shared" si="12"/>
        <v>2055</v>
      </c>
      <c r="B51" s="40">
        <f>Base!$ED45</f>
        <v>20.817544373085003</v>
      </c>
      <c r="C51" s="40">
        <f>UARB!$ED45</f>
        <v>20.817544373085003</v>
      </c>
      <c r="D51" s="48">
        <f t="shared" si="17"/>
        <v>0</v>
      </c>
      <c r="F51" s="57">
        <v>140.06798703502676</v>
      </c>
      <c r="G51" s="57">
        <v>140.06798703502676</v>
      </c>
      <c r="H51" s="48">
        <f t="shared" si="18"/>
        <v>0</v>
      </c>
      <c r="J51" s="1">
        <f t="shared" si="3"/>
        <v>0</v>
      </c>
      <c r="L51" s="57">
        <v>1.987959468739673E-6</v>
      </c>
      <c r="M51" s="57">
        <v>145.00560052941501</v>
      </c>
      <c r="N51" s="48"/>
      <c r="O51" s="48">
        <v>165.7483450435173</v>
      </c>
      <c r="P51" s="48">
        <f t="shared" si="19"/>
        <v>4.86281363540553</v>
      </c>
      <c r="Q51" s="48"/>
      <c r="R51" s="48">
        <v>161.6196892712388</v>
      </c>
      <c r="S51" s="48">
        <f t="shared" si="16"/>
        <v>0.7341578631270238</v>
      </c>
      <c r="T51" s="66">
        <f t="shared" si="5"/>
        <v>-4.1286557722785062</v>
      </c>
      <c r="U51" s="48"/>
    </row>
    <row r="52" spans="1:21" x14ac:dyDescent="0.25">
      <c r="A52">
        <f t="shared" si="12"/>
        <v>2056</v>
      </c>
      <c r="B52" s="40">
        <f>Base!$ED46</f>
        <v>19.75652311651335</v>
      </c>
      <c r="C52" s="40">
        <f>UARB!$ED46</f>
        <v>19.75652311651335</v>
      </c>
      <c r="D52" s="48">
        <f t="shared" si="17"/>
        <v>0</v>
      </c>
      <c r="F52" s="57">
        <v>142.47950244455151</v>
      </c>
      <c r="G52" s="57">
        <v>142.47950244455151</v>
      </c>
      <c r="H52" s="48">
        <f t="shared" si="18"/>
        <v>0</v>
      </c>
      <c r="J52" s="1">
        <f t="shared" si="3"/>
        <v>0</v>
      </c>
      <c r="L52" s="57">
        <v>6.0997579177546946E-9</v>
      </c>
      <c r="M52" s="57">
        <v>143.15110359194054</v>
      </c>
      <c r="N52" s="48"/>
      <c r="O52" s="48">
        <v>167.4685838536688</v>
      </c>
      <c r="P52" s="48">
        <f t="shared" si="19"/>
        <v>5.232558292603926</v>
      </c>
      <c r="Q52" s="48"/>
      <c r="R52" s="48">
        <v>163.29707833896089</v>
      </c>
      <c r="S52" s="48">
        <f t="shared" si="16"/>
        <v>1.061052777896009</v>
      </c>
      <c r="T52" s="66">
        <f t="shared" si="5"/>
        <v>-4.171505514707917</v>
      </c>
      <c r="U52" s="48"/>
    </row>
    <row r="53" spans="1:21" x14ac:dyDescent="0.25">
      <c r="A53">
        <f t="shared" si="12"/>
        <v>2057</v>
      </c>
      <c r="B53" s="40">
        <f>Base!$ED47</f>
        <v>18.644849463893017</v>
      </c>
      <c r="C53" s="40">
        <f>UARB!$ED47</f>
        <v>18.644849463893017</v>
      </c>
      <c r="D53" s="48">
        <f t="shared" si="17"/>
        <v>0</v>
      </c>
      <c r="F53" s="57">
        <v>145.2088281574932</v>
      </c>
      <c r="G53" s="57">
        <v>145.2088281574932</v>
      </c>
      <c r="H53" s="48">
        <f t="shared" si="18"/>
        <v>0</v>
      </c>
      <c r="J53" s="1">
        <f t="shared" si="3"/>
        <v>0</v>
      </c>
      <c r="L53" s="57">
        <v>1.8719389665570989E-11</v>
      </c>
      <c r="M53" s="57">
        <v>140.13751033395025</v>
      </c>
      <c r="N53" s="48"/>
      <c r="O53" s="48">
        <v>169.41823498713464</v>
      </c>
      <c r="P53" s="48">
        <f t="shared" si="19"/>
        <v>5.5645573657484135</v>
      </c>
      <c r="Q53" s="48"/>
      <c r="R53" s="48">
        <v>165.19816525657288</v>
      </c>
      <c r="S53" s="48">
        <f t="shared" si="16"/>
        <v>1.3444876351866526</v>
      </c>
      <c r="T53" s="66">
        <f t="shared" si="5"/>
        <v>-4.2200697305617609</v>
      </c>
      <c r="U53" s="48"/>
    </row>
    <row r="54" spans="1:21" x14ac:dyDescent="0.25">
      <c r="A54">
        <f t="shared" si="12"/>
        <v>2058</v>
      </c>
      <c r="B54" s="40">
        <f>Base!$ED48</f>
        <v>17.417352539287467</v>
      </c>
      <c r="C54" s="40">
        <f>UARB!$ED48</f>
        <v>17.417352539287467</v>
      </c>
      <c r="D54" s="48">
        <f t="shared" si="17"/>
        <v>0</v>
      </c>
      <c r="F54" s="57">
        <v>147.95740372733863</v>
      </c>
      <c r="G54" s="57">
        <v>147.95740372733863</v>
      </c>
      <c r="H54" s="48">
        <f t="shared" si="18"/>
        <v>0</v>
      </c>
      <c r="J54" s="1">
        <f t="shared" si="3"/>
        <v>0</v>
      </c>
      <c r="L54" s="57">
        <v>6.0637293654430105E-14</v>
      </c>
      <c r="M54" s="57">
        <v>141.62829522330608</v>
      </c>
      <c r="N54" s="48"/>
      <c r="O54" s="48">
        <v>171.47280374936793</v>
      </c>
      <c r="P54" s="48">
        <f t="shared" si="19"/>
        <v>6.0980474827418334</v>
      </c>
      <c r="Q54" s="48"/>
      <c r="R54" s="48">
        <v>167.201556390592</v>
      </c>
      <c r="S54" s="48">
        <f t="shared" si="16"/>
        <v>1.82680012396591</v>
      </c>
      <c r="T54" s="66">
        <f t="shared" si="5"/>
        <v>-4.2712473587759234</v>
      </c>
      <c r="U54" s="48"/>
    </row>
    <row r="55" spans="1:21" x14ac:dyDescent="0.25">
      <c r="A55">
        <f t="shared" si="12"/>
        <v>2059</v>
      </c>
      <c r="B55" s="40">
        <f>Base!$ED49</f>
        <v>16.150714985955688</v>
      </c>
      <c r="C55" s="40">
        <f>UARB!$ED49</f>
        <v>16.150714985955688</v>
      </c>
      <c r="D55" s="48">
        <f t="shared" si="17"/>
        <v>0</v>
      </c>
      <c r="F55" s="57">
        <v>150.89759064867005</v>
      </c>
      <c r="G55" s="57">
        <v>150.89759064867005</v>
      </c>
      <c r="H55" s="48">
        <f t="shared" si="18"/>
        <v>0</v>
      </c>
      <c r="J55" s="1">
        <f t="shared" si="3"/>
        <v>0</v>
      </c>
      <c r="L55" s="57">
        <v>3.3857175513754529E-15</v>
      </c>
      <c r="M55" s="57">
        <v>135.37778698741349</v>
      </c>
      <c r="N55" s="48"/>
      <c r="O55" s="48">
        <v>173.72691185713234</v>
      </c>
      <c r="P55" s="48">
        <f t="shared" si="19"/>
        <v>6.6786062225066019</v>
      </c>
      <c r="Q55" s="48"/>
      <c r="R55" s="48">
        <v>169.39951650817281</v>
      </c>
      <c r="S55" s="48">
        <f t="shared" si="16"/>
        <v>2.3512108735470747</v>
      </c>
      <c r="T55" s="66">
        <f t="shared" si="5"/>
        <v>-4.3273953489595272</v>
      </c>
      <c r="U55" s="48"/>
    </row>
    <row r="56" spans="1:21" x14ac:dyDescent="0.25">
      <c r="A56">
        <f t="shared" si="12"/>
        <v>2060</v>
      </c>
      <c r="B56" s="40">
        <f>Base!$ED50</f>
        <v>14.908081869803381</v>
      </c>
      <c r="C56" s="40">
        <f>UARB!$ED50</f>
        <v>14.908081869803381</v>
      </c>
      <c r="D56" s="48">
        <f t="shared" si="17"/>
        <v>0</v>
      </c>
      <c r="F56" s="57">
        <v>153.48667148889658</v>
      </c>
      <c r="G56" s="57">
        <v>153.48667148889658</v>
      </c>
      <c r="H56" s="48">
        <f t="shared" si="18"/>
        <v>0</v>
      </c>
      <c r="J56" s="1">
        <f t="shared" si="3"/>
        <v>0</v>
      </c>
      <c r="L56" s="57">
        <v>3.2100496985120847E-15</v>
      </c>
      <c r="M56" s="57">
        <v>133.04026659236462</v>
      </c>
      <c r="N56" s="48"/>
      <c r="O56" s="48">
        <v>175.48934917816104</v>
      </c>
      <c r="P56" s="48">
        <f t="shared" si="19"/>
        <v>7.094595819461091</v>
      </c>
      <c r="Q56" s="48"/>
      <c r="R56" s="48">
        <v>171.11805295636424</v>
      </c>
      <c r="S56" s="48">
        <f t="shared" si="16"/>
        <v>2.723299597664294</v>
      </c>
      <c r="T56" s="66">
        <f t="shared" si="5"/>
        <v>-4.371296221796797</v>
      </c>
      <c r="U56" s="48"/>
    </row>
    <row r="57" spans="1:21" x14ac:dyDescent="0.25">
      <c r="A57">
        <f t="shared" si="12"/>
        <v>2061</v>
      </c>
      <c r="B57" s="40">
        <f>Base!$ED51</f>
        <v>14.139987719019842</v>
      </c>
      <c r="C57" s="40">
        <f>UARB!$ED51</f>
        <v>14.139987719019842</v>
      </c>
      <c r="D57" s="48">
        <f t="shared" si="17"/>
        <v>0</v>
      </c>
      <c r="F57" s="57">
        <v>156.41839205849269</v>
      </c>
      <c r="G57" s="57">
        <v>156.41839205849269</v>
      </c>
      <c r="H57" s="48">
        <f t="shared" si="18"/>
        <v>0</v>
      </c>
      <c r="J57" s="1">
        <f t="shared" si="3"/>
        <v>0</v>
      </c>
      <c r="L57" s="57">
        <v>3.2095106881191823E-15</v>
      </c>
      <c r="M57" s="57">
        <v>130.7319165615317</v>
      </c>
      <c r="N57" s="48"/>
      <c r="O57" s="48">
        <v>177.91966138159736</v>
      </c>
      <c r="P57" s="48">
        <f t="shared" si="19"/>
        <v>7.3612816040848372</v>
      </c>
      <c r="Q57" s="48"/>
      <c r="R57" s="48">
        <v>173.48782806964434</v>
      </c>
      <c r="S57" s="48">
        <f t="shared" si="16"/>
        <v>2.9294482921318092</v>
      </c>
      <c r="T57" s="66">
        <f t="shared" si="5"/>
        <v>-4.431833311953028</v>
      </c>
      <c r="U57" s="48"/>
    </row>
    <row r="58" spans="1:21" x14ac:dyDescent="0.25">
      <c r="A58">
        <f t="shared" si="12"/>
        <v>2062</v>
      </c>
      <c r="B58" s="40">
        <f>Base!$ED52</f>
        <v>13.172903762187154</v>
      </c>
      <c r="C58" s="40">
        <f>UARB!$ED52</f>
        <v>13.172903762187154</v>
      </c>
      <c r="D58" s="48">
        <f t="shared" si="17"/>
        <v>0</v>
      </c>
      <c r="F58" s="57">
        <v>159.36987177286684</v>
      </c>
      <c r="G58" s="57">
        <v>159.36987177286684</v>
      </c>
      <c r="H58" s="48">
        <f t="shared" si="18"/>
        <v>0</v>
      </c>
      <c r="J58" s="1">
        <f t="shared" si="3"/>
        <v>0</v>
      </c>
      <c r="L58" s="57">
        <v>3.2095090342468372E-15</v>
      </c>
      <c r="M58" s="57">
        <v>128.45346615402019</v>
      </c>
      <c r="N58" s="48"/>
      <c r="O58" s="48">
        <v>180.40158213756234</v>
      </c>
      <c r="P58" s="48">
        <f t="shared" si="19"/>
        <v>7.8588066025083378</v>
      </c>
      <c r="Q58" s="48"/>
      <c r="R58" s="48">
        <v>175.90792620860054</v>
      </c>
      <c r="S58" s="48">
        <f t="shared" si="16"/>
        <v>3.3651506735465375</v>
      </c>
      <c r="T58" s="66">
        <f t="shared" si="5"/>
        <v>-4.4936559289618003</v>
      </c>
      <c r="U58" s="48"/>
    </row>
    <row r="59" spans="1:21" x14ac:dyDescent="0.25">
      <c r="A59">
        <f t="shared" si="12"/>
        <v>2063</v>
      </c>
      <c r="B59" s="40">
        <f>Base!$ED53</f>
        <v>12.183465869095425</v>
      </c>
      <c r="C59" s="40">
        <f>UARB!$ED53</f>
        <v>12.183465869095425</v>
      </c>
      <c r="D59" s="48">
        <f t="shared" si="17"/>
        <v>0</v>
      </c>
      <c r="F59" s="57">
        <v>162.52690053708369</v>
      </c>
      <c r="G59" s="57">
        <v>162.52690053708369</v>
      </c>
      <c r="H59" s="48">
        <f t="shared" si="18"/>
        <v>0</v>
      </c>
      <c r="J59" s="1">
        <f t="shared" si="3"/>
        <v>0</v>
      </c>
      <c r="L59" s="57">
        <v>3.209509029172179E-15</v>
      </c>
      <c r="M59" s="57">
        <v>130.60065081643899</v>
      </c>
      <c r="N59" s="48"/>
      <c r="O59" s="48">
        <v>183.10029438590718</v>
      </c>
      <c r="P59" s="48">
        <f t="shared" si="19"/>
        <v>8.3899279797280713</v>
      </c>
      <c r="Q59" s="48"/>
      <c r="R59" s="48">
        <v>178.53941574109305</v>
      </c>
      <c r="S59" s="48">
        <f t="shared" si="16"/>
        <v>3.8290493349139467</v>
      </c>
      <c r="T59" s="66">
        <f t="shared" si="5"/>
        <v>-4.5608786448141245</v>
      </c>
      <c r="U59" s="48"/>
    </row>
    <row r="60" spans="1:21" x14ac:dyDescent="0.25">
      <c r="A60">
        <f t="shared" si="12"/>
        <v>2064</v>
      </c>
      <c r="B60" s="40">
        <f>Base!$ED54</f>
        <v>11.185230777647897</v>
      </c>
      <c r="C60" s="40">
        <f>UARB!$ED54</f>
        <v>11.185230777647897</v>
      </c>
      <c r="D60" s="48">
        <f t="shared" si="17"/>
        <v>0</v>
      </c>
      <c r="F60" s="57">
        <v>165.30619507132232</v>
      </c>
      <c r="G60" s="57">
        <v>165.30619507132232</v>
      </c>
      <c r="H60" s="48">
        <f t="shared" si="18"/>
        <v>0</v>
      </c>
      <c r="J60" s="1">
        <f t="shared" si="3"/>
        <v>0</v>
      </c>
      <c r="L60" s="57">
        <v>3.2095090291566084E-15</v>
      </c>
      <c r="M60" s="57">
        <v>123.98927285855797</v>
      </c>
      <c r="N60" s="48"/>
      <c r="O60" s="48">
        <v>185.27597759750032</v>
      </c>
      <c r="P60" s="48">
        <f t="shared" si="19"/>
        <v>8.7845517485301059</v>
      </c>
      <c r="Q60" s="48"/>
      <c r="R60" s="48">
        <v>180.66090446255217</v>
      </c>
      <c r="S60" s="48">
        <f t="shared" si="16"/>
        <v>4.1694786135819584</v>
      </c>
      <c r="T60" s="66">
        <f t="shared" si="5"/>
        <v>-4.6150731349481475</v>
      </c>
      <c r="U60" s="48"/>
    </row>
    <row r="61" spans="1:21" x14ac:dyDescent="0.25">
      <c r="A61">
        <f t="shared" si="12"/>
        <v>2065</v>
      </c>
      <c r="B61" s="40">
        <f>Base!$ED55</f>
        <v>10.427522556008553</v>
      </c>
      <c r="C61" s="40">
        <f>UARB!$ED55</f>
        <v>10.427522556008553</v>
      </c>
      <c r="D61" s="48">
        <f t="shared" si="17"/>
        <v>0</v>
      </c>
      <c r="F61" s="57">
        <v>168.45479270094501</v>
      </c>
      <c r="G61" s="57">
        <v>168.45479270094501</v>
      </c>
      <c r="H61" s="48">
        <f t="shared" si="18"/>
        <v>0</v>
      </c>
      <c r="J61" s="1">
        <f t="shared" si="3"/>
        <v>0</v>
      </c>
      <c r="L61" s="57">
        <v>3.2095090291565607E-15</v>
      </c>
      <c r="M61" s="57">
        <v>121.8050814807487</v>
      </c>
      <c r="N61" s="48"/>
      <c r="O61" s="48">
        <v>187.96713287576776</v>
      </c>
      <c r="P61" s="48">
        <f t="shared" si="19"/>
        <v>9.0848176188142133</v>
      </c>
      <c r="Q61" s="48"/>
      <c r="R61" s="48">
        <v>183.28502526291396</v>
      </c>
      <c r="S61" s="48">
        <f t="shared" si="16"/>
        <v>4.4027100059604152</v>
      </c>
      <c r="T61" s="66">
        <f t="shared" si="5"/>
        <v>-4.6821076128537982</v>
      </c>
      <c r="U61" s="48"/>
    </row>
    <row r="62" spans="1:21" x14ac:dyDescent="0.25">
      <c r="A62">
        <f t="shared" si="12"/>
        <v>2066</v>
      </c>
      <c r="B62" s="40">
        <f>Base!$ED56</f>
        <v>9.7513041872223933</v>
      </c>
      <c r="C62" s="40">
        <f>UARB!$ED56</f>
        <v>9.7513041872223933</v>
      </c>
      <c r="D62" s="48">
        <f t="shared" si="17"/>
        <v>0</v>
      </c>
      <c r="F62" s="57">
        <v>171.62365834690542</v>
      </c>
      <c r="G62" s="57">
        <v>171.62365834690542</v>
      </c>
      <c r="H62" s="48">
        <f t="shared" si="18"/>
        <v>0</v>
      </c>
      <c r="J62" s="1">
        <f t="shared" si="3"/>
        <v>0</v>
      </c>
      <c r="L62" s="57">
        <v>3.2095090291565603E-15</v>
      </c>
      <c r="M62" s="57">
        <v>120.41267867484406</v>
      </c>
      <c r="N62" s="48"/>
      <c r="O62" s="48">
        <v>190.91545041854397</v>
      </c>
      <c r="P62" s="48">
        <f t="shared" si="19"/>
        <v>9.5404878844161658</v>
      </c>
      <c r="Q62" s="48"/>
      <c r="R62" s="48">
        <v>186.15990262601116</v>
      </c>
      <c r="S62" s="48">
        <f t="shared" si="16"/>
        <v>4.7849400918833567</v>
      </c>
      <c r="T62" s="66">
        <f t="shared" si="5"/>
        <v>-4.7555477925328091</v>
      </c>
      <c r="U62" s="48"/>
    </row>
    <row r="63" spans="1:21" x14ac:dyDescent="0.25">
      <c r="A63">
        <f t="shared" si="12"/>
        <v>2067</v>
      </c>
      <c r="B63" s="40">
        <f>Base!$ED57</f>
        <v>9.1294107804985618</v>
      </c>
      <c r="C63" s="40">
        <f>UARB!$ED57</f>
        <v>9.1294107804985618</v>
      </c>
      <c r="D63" s="48">
        <f t="shared" si="17"/>
        <v>0</v>
      </c>
      <c r="F63" s="57">
        <v>175.01300414859745</v>
      </c>
      <c r="G63" s="57">
        <v>175.01300414859745</v>
      </c>
      <c r="H63" s="48">
        <f t="shared" si="18"/>
        <v>0</v>
      </c>
      <c r="J63" s="1">
        <f t="shared" si="3"/>
        <v>0</v>
      </c>
      <c r="L63" s="57">
        <v>3.2095090291565603E-15</v>
      </c>
      <c r="M63" s="57">
        <v>88.368302193170507</v>
      </c>
      <c r="N63" s="48"/>
      <c r="O63" s="48">
        <v>194.09616842313974</v>
      </c>
      <c r="P63" s="48">
        <f t="shared" si="19"/>
        <v>9.953753494043724</v>
      </c>
      <c r="Q63" s="48"/>
      <c r="R63" s="48">
        <v>189.2613915454163</v>
      </c>
      <c r="S63" s="48">
        <f t="shared" si="16"/>
        <v>5.1189766163202819</v>
      </c>
      <c r="T63" s="66">
        <f t="shared" si="5"/>
        <v>-4.8347768777234421</v>
      </c>
      <c r="U63" s="48"/>
    </row>
  </sheetData>
  <sheetProtection password="EEDF" sheet="1" objects="1" scenarios="1"/>
  <hyperlinks>
    <hyperlink ref="V5"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6"/>
  <sheetViews>
    <sheetView workbookViewId="0">
      <selection activeCell="Q6" sqref="Q6"/>
    </sheetView>
  </sheetViews>
  <sheetFormatPr defaultRowHeight="15" x14ac:dyDescent="0.25"/>
  <cols>
    <col min="1" max="1" width="21" customWidth="1"/>
    <col min="2" max="4" width="0" hidden="1" customWidth="1"/>
    <col min="5" max="5" width="10.140625" customWidth="1"/>
    <col min="6" max="8" width="0" hidden="1" customWidth="1"/>
    <col min="9" max="9" width="8.7109375" customWidth="1"/>
    <col min="10" max="10" width="8.7109375" hidden="1" customWidth="1"/>
    <col min="11" max="11" width="11" customWidth="1"/>
    <col min="12" max="12" width="26.42578125" hidden="1" customWidth="1"/>
    <col min="13" max="13" width="10.28515625" customWidth="1"/>
    <col min="14" max="14" width="11" customWidth="1"/>
    <col min="15" max="15" width="27.42578125" customWidth="1"/>
  </cols>
  <sheetData>
    <row r="1" spans="1:17" ht="45" x14ac:dyDescent="0.25">
      <c r="B1" s="47"/>
      <c r="C1" s="47"/>
      <c r="D1" s="47"/>
      <c r="E1" s="39" t="s">
        <v>77</v>
      </c>
      <c r="F1" s="73" t="s">
        <v>76</v>
      </c>
      <c r="G1" s="73"/>
      <c r="H1" s="73"/>
      <c r="I1" s="39" t="s">
        <v>75</v>
      </c>
      <c r="J1" s="47"/>
      <c r="K1" s="47"/>
    </row>
    <row r="2" spans="1:17" ht="45" x14ac:dyDescent="0.25">
      <c r="A2" t="s">
        <v>74</v>
      </c>
      <c r="B2" s="39" t="s">
        <v>72</v>
      </c>
      <c r="C2" s="39" t="s">
        <v>78</v>
      </c>
      <c r="D2" s="39" t="s">
        <v>78</v>
      </c>
      <c r="E2" s="39" t="s">
        <v>73</v>
      </c>
      <c r="F2" s="39" t="s">
        <v>73</v>
      </c>
      <c r="G2" s="39" t="s">
        <v>72</v>
      </c>
      <c r="H2" s="39" t="s">
        <v>71</v>
      </c>
      <c r="I2" s="39" t="s">
        <v>71</v>
      </c>
      <c r="J2" t="s">
        <v>78</v>
      </c>
      <c r="K2" s="39" t="s">
        <v>84</v>
      </c>
      <c r="L2" s="39" t="s">
        <v>70</v>
      </c>
      <c r="M2" s="39" t="s">
        <v>83</v>
      </c>
      <c r="N2" s="39" t="s">
        <v>81</v>
      </c>
      <c r="O2" s="39" t="s">
        <v>90</v>
      </c>
    </row>
    <row r="3" spans="1:17" x14ac:dyDescent="0.25">
      <c r="A3" s="45"/>
      <c r="B3" s="45"/>
      <c r="C3" s="45"/>
      <c r="D3" s="45"/>
      <c r="E3" s="46"/>
      <c r="F3" s="46"/>
      <c r="G3" s="45"/>
      <c r="H3" s="45"/>
      <c r="I3" s="45"/>
      <c r="J3" s="45"/>
      <c r="K3" s="45"/>
      <c r="L3" s="45"/>
      <c r="M3" s="45"/>
      <c r="N3" s="45"/>
      <c r="O3" s="45"/>
    </row>
    <row r="4" spans="1:17" ht="15.75" thickBot="1" x14ac:dyDescent="0.3">
      <c r="C4">
        <v>100</v>
      </c>
      <c r="D4">
        <v>150</v>
      </c>
    </row>
    <row r="5" spans="1:17" ht="15.75" thickBot="1" x14ac:dyDescent="0.3">
      <c r="A5" t="s">
        <v>69</v>
      </c>
      <c r="E5" s="49">
        <f>'WS Summary'!B4</f>
        <v>448.35547606528536</v>
      </c>
      <c r="F5" s="49"/>
      <c r="G5" s="49"/>
      <c r="H5" s="49"/>
      <c r="I5" s="55">
        <f>E5*1.15</f>
        <v>515.60879747507818</v>
      </c>
      <c r="J5" s="49" t="e">
        <f>'WS Summary'!#REF!*1.15</f>
        <v>#REF!</v>
      </c>
      <c r="K5" s="55">
        <f>I5</f>
        <v>515.60879747507818</v>
      </c>
      <c r="L5" t="s">
        <v>58</v>
      </c>
      <c r="M5" s="54">
        <f>K5</f>
        <v>515.60879747507818</v>
      </c>
      <c r="N5" s="54">
        <v>1393.1700664860257</v>
      </c>
      <c r="O5" t="s">
        <v>86</v>
      </c>
    </row>
    <row r="6" spans="1:17" ht="15.75" thickBot="1" x14ac:dyDescent="0.3">
      <c r="A6" t="s">
        <v>68</v>
      </c>
      <c r="C6" s="49" t="e">
        <f>'WS Summary'!#REF!-'WS Summary'!#REF!</f>
        <v>#REF!</v>
      </c>
      <c r="D6" s="49" t="e">
        <f>('WS Summary'!#REF!-'WS Summary'!B4)</f>
        <v>#REF!</v>
      </c>
      <c r="E6" s="55" t="e">
        <f>'WS Summary'!#REF!-'WS Summary'!B4</f>
        <v>#REF!</v>
      </c>
      <c r="F6" s="49"/>
      <c r="G6" s="49"/>
      <c r="H6" s="49"/>
      <c r="I6" s="50" t="e">
        <f>('WS Summary'!#REF!-'WS Summary'!B4)*1.15</f>
        <v>#REF!</v>
      </c>
      <c r="J6" s="49" t="e">
        <f>('WS Summary'!#REF!-'WS Summary'!B4)*1.15</f>
        <v>#REF!</v>
      </c>
      <c r="K6" s="55" t="e">
        <f>E6</f>
        <v>#REF!</v>
      </c>
      <c r="L6" t="s">
        <v>67</v>
      </c>
      <c r="M6" s="54" t="e">
        <f t="shared" ref="M6:M10" si="0">K6</f>
        <v>#REF!</v>
      </c>
      <c r="N6" s="54">
        <v>93.44206608421878</v>
      </c>
      <c r="O6" t="s">
        <v>87</v>
      </c>
      <c r="Q6" s="48"/>
    </row>
    <row r="7" spans="1:17" ht="15.75" thickBot="1" x14ac:dyDescent="0.3">
      <c r="A7" t="s">
        <v>66</v>
      </c>
      <c r="E7" s="55">
        <v>100</v>
      </c>
      <c r="F7" s="49"/>
      <c r="G7" s="49"/>
      <c r="H7" s="49"/>
      <c r="I7" s="49">
        <f>E7</f>
        <v>100</v>
      </c>
      <c r="J7" s="49">
        <f>I7</f>
        <v>100</v>
      </c>
      <c r="K7" s="55">
        <f>E7</f>
        <v>100</v>
      </c>
      <c r="L7" t="s">
        <v>65</v>
      </c>
      <c r="M7" s="54">
        <f t="shared" si="0"/>
        <v>100</v>
      </c>
      <c r="N7" s="54">
        <v>376.48937236030599</v>
      </c>
      <c r="O7" t="s">
        <v>85</v>
      </c>
    </row>
    <row r="8" spans="1:17" ht="15.75" thickBot="1" x14ac:dyDescent="0.3">
      <c r="A8" t="s">
        <v>64</v>
      </c>
      <c r="E8" s="55">
        <f>97.588</f>
        <v>97.587999999999994</v>
      </c>
      <c r="F8" s="49"/>
      <c r="G8" s="49"/>
      <c r="H8" s="49"/>
      <c r="I8" s="49">
        <f>152.941</f>
        <v>152.941</v>
      </c>
      <c r="J8" s="49">
        <f>I8</f>
        <v>152.941</v>
      </c>
      <c r="K8" s="55">
        <f>E8</f>
        <v>97.587999999999994</v>
      </c>
      <c r="L8" t="s">
        <v>63</v>
      </c>
      <c r="M8" s="54">
        <f t="shared" si="0"/>
        <v>97.587999999999994</v>
      </c>
      <c r="N8" s="54">
        <v>1251.124</v>
      </c>
      <c r="O8" t="s">
        <v>85</v>
      </c>
    </row>
    <row r="9" spans="1:17" x14ac:dyDescent="0.25">
      <c r="A9" t="s">
        <v>62</v>
      </c>
      <c r="E9" s="49">
        <v>60</v>
      </c>
      <c r="F9" s="49"/>
      <c r="G9" s="49"/>
      <c r="H9" s="49"/>
      <c r="I9" s="49">
        <v>150</v>
      </c>
      <c r="J9" s="49">
        <f>I9</f>
        <v>150</v>
      </c>
      <c r="K9" s="54">
        <v>0</v>
      </c>
      <c r="L9" t="s">
        <v>61</v>
      </c>
      <c r="M9" s="54">
        <v>0</v>
      </c>
      <c r="N9" s="54">
        <v>299.27366779203601</v>
      </c>
      <c r="O9" t="s">
        <v>88</v>
      </c>
    </row>
    <row r="10" spans="1:17" x14ac:dyDescent="0.25">
      <c r="A10" t="s">
        <v>60</v>
      </c>
      <c r="E10" s="49">
        <v>100</v>
      </c>
      <c r="F10" s="49"/>
      <c r="G10" s="49"/>
      <c r="H10" s="49"/>
      <c r="I10" s="49">
        <v>100</v>
      </c>
      <c r="J10" s="49">
        <f>I10</f>
        <v>100</v>
      </c>
      <c r="K10" s="59">
        <v>156.58488056470762</v>
      </c>
      <c r="M10" s="54">
        <f t="shared" si="0"/>
        <v>156.58488056470762</v>
      </c>
      <c r="N10" s="49"/>
      <c r="O10" t="s">
        <v>82</v>
      </c>
    </row>
    <row r="11" spans="1:17" x14ac:dyDescent="0.25">
      <c r="A11" t="s">
        <v>31</v>
      </c>
      <c r="E11" s="49"/>
      <c r="F11" s="49"/>
      <c r="G11" s="49"/>
      <c r="H11" s="49"/>
      <c r="I11" s="49"/>
      <c r="J11" s="49"/>
      <c r="K11" s="59" t="e">
        <f>SUM(K5:K10)</f>
        <v>#REF!</v>
      </c>
      <c r="M11" s="54" t="e">
        <f>SUM(M5:M10)</f>
        <v>#REF!</v>
      </c>
      <c r="N11" s="49"/>
      <c r="O11" t="s">
        <v>82</v>
      </c>
    </row>
    <row r="12" spans="1:17" x14ac:dyDescent="0.25">
      <c r="A12" t="s">
        <v>59</v>
      </c>
      <c r="E12" s="49">
        <v>200</v>
      </c>
      <c r="F12" s="49"/>
      <c r="G12" s="49"/>
      <c r="H12" s="49"/>
      <c r="I12" s="49">
        <v>200</v>
      </c>
      <c r="J12" s="49">
        <f>I12</f>
        <v>200</v>
      </c>
      <c r="K12" s="59">
        <v>193.29836269344088</v>
      </c>
      <c r="M12" s="56" t="e">
        <f>-#REF!</f>
        <v>#REF!</v>
      </c>
      <c r="N12" s="54" t="e">
        <f>-#REF!</f>
        <v>#REF!</v>
      </c>
      <c r="O12" t="s">
        <v>89</v>
      </c>
    </row>
    <row r="13" spans="1:17" x14ac:dyDescent="0.25">
      <c r="A13" t="s">
        <v>79</v>
      </c>
      <c r="E13" s="49"/>
      <c r="F13" s="49"/>
      <c r="G13" s="49"/>
      <c r="H13" s="49"/>
      <c r="I13" s="49"/>
      <c r="J13" s="49"/>
      <c r="K13" s="59">
        <v>284.80163867615198</v>
      </c>
      <c r="M13" s="54">
        <f>K13</f>
        <v>284.80163867615198</v>
      </c>
      <c r="N13" s="49"/>
      <c r="O13" t="s">
        <v>82</v>
      </c>
    </row>
    <row r="14" spans="1:17" x14ac:dyDescent="0.25">
      <c r="A14" t="s">
        <v>80</v>
      </c>
      <c r="E14" s="49"/>
      <c r="F14" s="49"/>
      <c r="G14" s="49"/>
      <c r="H14" s="49"/>
      <c r="I14" s="49"/>
      <c r="J14" s="49"/>
      <c r="K14" s="59"/>
      <c r="M14" s="56">
        <v>65.651317404179096</v>
      </c>
      <c r="N14" s="49"/>
      <c r="O14" t="s">
        <v>82</v>
      </c>
    </row>
    <row r="15" spans="1:17" x14ac:dyDescent="0.25">
      <c r="A15" t="s">
        <v>31</v>
      </c>
      <c r="B15">
        <f>SUM(B4:B12)</f>
        <v>0</v>
      </c>
      <c r="E15" s="49" t="e">
        <f>SUM(E4:E12)</f>
        <v>#REF!</v>
      </c>
      <c r="F15" s="49">
        <f>SUM(F4:F12)</f>
        <v>0</v>
      </c>
      <c r="G15" s="49">
        <f>SUM(G4:G12)</f>
        <v>0</v>
      </c>
      <c r="H15" s="49">
        <f>SUM(H4:H12)</f>
        <v>0</v>
      </c>
      <c r="I15" s="49" t="e">
        <f>SUM(I4:I12)</f>
        <v>#REF!</v>
      </c>
      <c r="J15" s="49" t="e">
        <f>SUM(J5:J12)</f>
        <v>#REF!</v>
      </c>
      <c r="K15" s="54" t="e">
        <f>SUM(K11:K14)</f>
        <v>#REF!</v>
      </c>
      <c r="M15" s="54" t="e">
        <f>SUM(M11:M14)</f>
        <v>#REF!</v>
      </c>
      <c r="N15" s="54" t="e">
        <f>SUM(N5:N14)</f>
        <v>#REF!</v>
      </c>
    </row>
    <row r="16" spans="1:17" x14ac:dyDescent="0.25">
      <c r="E16" s="49"/>
      <c r="F16" s="49"/>
      <c r="G16" s="49"/>
      <c r="H16" s="49"/>
      <c r="I16" s="49"/>
      <c r="J16" s="49"/>
      <c r="K16" s="49"/>
      <c r="M16" s="54"/>
    </row>
    <row r="17" spans="1:13" x14ac:dyDescent="0.25">
      <c r="A17" t="s">
        <v>57</v>
      </c>
      <c r="B17" s="44"/>
      <c r="C17" s="44"/>
      <c r="D17" s="44"/>
      <c r="E17" s="43"/>
      <c r="G17" s="43"/>
      <c r="J17" s="44"/>
      <c r="K17" s="44"/>
    </row>
    <row r="18" spans="1:13" s="51" customFormat="1" ht="21" customHeight="1" x14ac:dyDescent="0.25">
      <c r="A18" s="74" t="s">
        <v>56</v>
      </c>
      <c r="B18" s="74"/>
      <c r="C18" s="74"/>
      <c r="D18" s="74"/>
      <c r="E18" s="74"/>
      <c r="F18" s="74"/>
      <c r="G18" s="74"/>
      <c r="H18" s="74"/>
      <c r="I18" s="74"/>
      <c r="J18" s="74"/>
      <c r="K18" s="74"/>
      <c r="L18" s="74"/>
      <c r="M18" s="53"/>
    </row>
    <row r="19" spans="1:13" s="51" customFormat="1" ht="21.75" customHeight="1" x14ac:dyDescent="0.25">
      <c r="A19" s="74" t="s">
        <v>55</v>
      </c>
      <c r="B19" s="74"/>
      <c r="C19" s="74"/>
      <c r="D19" s="74"/>
      <c r="E19" s="74"/>
      <c r="F19" s="74"/>
      <c r="G19" s="74"/>
      <c r="H19" s="74"/>
      <c r="I19" s="74"/>
      <c r="J19" s="74"/>
      <c r="K19" s="74"/>
      <c r="L19" s="74"/>
      <c r="M19" s="53"/>
    </row>
    <row r="20" spans="1:13" s="51" customFormat="1" ht="35.25" customHeight="1" x14ac:dyDescent="0.25">
      <c r="A20" s="74" t="s">
        <v>54</v>
      </c>
      <c r="B20" s="74"/>
      <c r="C20" s="74"/>
      <c r="D20" s="74"/>
      <c r="E20" s="74"/>
      <c r="F20" s="74"/>
      <c r="G20" s="74"/>
      <c r="H20" s="74"/>
      <c r="I20" s="74"/>
      <c r="J20" s="74"/>
      <c r="K20" s="74"/>
      <c r="L20" s="74"/>
      <c r="M20" s="53"/>
    </row>
    <row r="21" spans="1:13" s="51" customFormat="1" ht="58.5" customHeight="1" x14ac:dyDescent="0.25">
      <c r="A21" s="74" t="s">
        <v>53</v>
      </c>
      <c r="B21" s="74"/>
      <c r="C21" s="74"/>
      <c r="D21" s="74"/>
      <c r="E21" s="74"/>
      <c r="F21" s="74"/>
      <c r="G21" s="74"/>
      <c r="H21" s="74"/>
      <c r="I21" s="74"/>
      <c r="J21" s="74"/>
      <c r="K21" s="74"/>
      <c r="L21" s="74"/>
      <c r="M21" s="53"/>
    </row>
    <row r="22" spans="1:13" s="51" customFormat="1" ht="21.75" customHeight="1" x14ac:dyDescent="0.25">
      <c r="A22" s="74" t="s">
        <v>52</v>
      </c>
      <c r="B22" s="74"/>
      <c r="C22" s="74"/>
      <c r="D22" s="74"/>
      <c r="E22" s="74"/>
      <c r="F22" s="74"/>
      <c r="G22" s="74"/>
      <c r="H22" s="74"/>
      <c r="I22" s="74"/>
      <c r="J22" s="74"/>
      <c r="K22" s="74"/>
      <c r="L22" s="74"/>
      <c r="M22" s="53"/>
    </row>
    <row r="23" spans="1:13" s="51" customFormat="1" ht="89.25" customHeight="1" x14ac:dyDescent="0.25">
      <c r="A23" s="74" t="s">
        <v>51</v>
      </c>
      <c r="B23" s="74"/>
      <c r="C23" s="74"/>
      <c r="D23" s="74"/>
      <c r="E23" s="74"/>
      <c r="F23" s="74"/>
      <c r="G23" s="74"/>
      <c r="H23" s="74"/>
      <c r="I23" s="74"/>
      <c r="J23" s="74"/>
      <c r="K23" s="74"/>
      <c r="L23" s="74"/>
      <c r="M23" s="53"/>
    </row>
    <row r="24" spans="1:13" s="51" customFormat="1" ht="20.25" customHeight="1" x14ac:dyDescent="0.25">
      <c r="A24" s="74" t="s">
        <v>50</v>
      </c>
      <c r="B24" s="74"/>
      <c r="C24" s="74"/>
      <c r="D24" s="74"/>
      <c r="E24" s="74"/>
      <c r="F24" s="74"/>
      <c r="G24" s="74"/>
      <c r="H24" s="74"/>
      <c r="I24" s="74"/>
      <c r="J24" s="74"/>
      <c r="K24" s="74"/>
      <c r="L24" s="74"/>
      <c r="M24" s="53"/>
    </row>
    <row r="25" spans="1:13" s="51" customFormat="1" ht="22.5" customHeight="1" x14ac:dyDescent="0.25">
      <c r="A25" s="74" t="s">
        <v>49</v>
      </c>
      <c r="B25" s="74"/>
      <c r="C25" s="74"/>
      <c r="D25" s="74"/>
      <c r="E25" s="74"/>
      <c r="F25" s="74"/>
      <c r="G25" s="74"/>
      <c r="H25" s="74"/>
      <c r="I25" s="74"/>
      <c r="J25" s="74"/>
      <c r="K25" s="74"/>
      <c r="L25" s="74"/>
      <c r="M25" s="53"/>
    </row>
    <row r="28" spans="1:13" x14ac:dyDescent="0.25">
      <c r="A28" s="42" t="s">
        <v>48</v>
      </c>
    </row>
    <row r="29" spans="1:13" s="51" customFormat="1" ht="76.5" customHeight="1" x14ac:dyDescent="0.25">
      <c r="A29" s="74" t="s">
        <v>47</v>
      </c>
      <c r="B29" s="74"/>
      <c r="C29" s="74"/>
      <c r="D29" s="74"/>
      <c r="E29" s="74"/>
      <c r="F29" s="74"/>
      <c r="G29" s="74"/>
      <c r="H29" s="74"/>
      <c r="I29" s="74"/>
      <c r="J29" s="74"/>
      <c r="K29" s="74"/>
      <c r="L29" s="74"/>
      <c r="M29" s="53"/>
    </row>
    <row r="30" spans="1:13" s="51" customFormat="1" ht="90" customHeight="1" x14ac:dyDescent="0.25">
      <c r="A30" s="74" t="s">
        <v>46</v>
      </c>
      <c r="B30" s="74"/>
      <c r="C30" s="74"/>
      <c r="D30" s="74"/>
      <c r="E30" s="74"/>
      <c r="F30" s="74"/>
      <c r="G30" s="74"/>
      <c r="H30" s="74"/>
      <c r="I30" s="74"/>
      <c r="J30" s="74"/>
      <c r="K30" s="74"/>
      <c r="L30" s="74"/>
      <c r="M30" s="53"/>
    </row>
    <row r="31" spans="1:13" s="51" customFormat="1" x14ac:dyDescent="0.25"/>
    <row r="32" spans="1:13" s="51" customFormat="1" ht="36.75" customHeight="1" x14ac:dyDescent="0.25">
      <c r="A32" s="74" t="s">
        <v>45</v>
      </c>
      <c r="B32" s="74"/>
      <c r="C32" s="74"/>
      <c r="D32" s="74"/>
      <c r="E32" s="74"/>
      <c r="F32" s="74"/>
      <c r="G32" s="74"/>
      <c r="H32" s="74"/>
      <c r="I32" s="74"/>
      <c r="J32" s="74"/>
      <c r="K32" s="74"/>
      <c r="L32" s="74"/>
      <c r="M32" s="53"/>
    </row>
    <row r="33" spans="1:13" s="51" customFormat="1" x14ac:dyDescent="0.25">
      <c r="A33" s="52"/>
    </row>
    <row r="34" spans="1:13" s="51" customFormat="1" ht="51.75" customHeight="1" x14ac:dyDescent="0.25">
      <c r="A34" s="74" t="s">
        <v>44</v>
      </c>
      <c r="B34" s="74"/>
      <c r="C34" s="74"/>
      <c r="D34" s="74"/>
      <c r="E34" s="74"/>
      <c r="F34" s="74"/>
      <c r="G34" s="74"/>
      <c r="H34" s="74"/>
      <c r="I34" s="74"/>
      <c r="J34" s="74"/>
      <c r="K34" s="74"/>
      <c r="L34" s="74"/>
      <c r="M34" s="53"/>
    </row>
    <row r="35" spans="1:13" s="51" customFormat="1" x14ac:dyDescent="0.25"/>
    <row r="36" spans="1:13" s="51" customFormat="1" ht="66.75" customHeight="1" x14ac:dyDescent="0.25">
      <c r="A36" s="74" t="s">
        <v>43</v>
      </c>
      <c r="B36" s="74"/>
      <c r="C36" s="74"/>
      <c r="D36" s="74"/>
      <c r="E36" s="74"/>
      <c r="F36" s="74"/>
      <c r="G36" s="74"/>
      <c r="H36" s="74"/>
      <c r="I36" s="74"/>
      <c r="J36" s="74"/>
      <c r="K36" s="74"/>
      <c r="L36" s="74"/>
      <c r="M36" s="53"/>
    </row>
  </sheetData>
  <sheetProtection password="EEDF" sheet="1" objects="1" scenarios="1"/>
  <mergeCells count="14">
    <mergeCell ref="A30:L30"/>
    <mergeCell ref="A32:L32"/>
    <mergeCell ref="A34:L34"/>
    <mergeCell ref="A36:L36"/>
    <mergeCell ref="A22:L22"/>
    <mergeCell ref="A23:L23"/>
    <mergeCell ref="A24:L24"/>
    <mergeCell ref="A25:L25"/>
    <mergeCell ref="A29:L29"/>
    <mergeCell ref="F1:H1"/>
    <mergeCell ref="A18:L18"/>
    <mergeCell ref="A19:L19"/>
    <mergeCell ref="A20:L20"/>
    <mergeCell ref="A21:L21"/>
  </mergeCells>
  <pageMargins left="0.7" right="0.7" top="0.75" bottom="0.75" header="0.3" footer="0.3"/>
  <pageSetup scale="51"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7DEA37019CAE499EF0F0F8A4C9E10B" ma:contentTypeVersion="0" ma:contentTypeDescription="Create a new document." ma:contentTypeScope="" ma:versionID="87f93b86b88ac5fbf3ae792ffa41e16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CB290-6EFF-4452-A9C0-5F7C3F7A3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A74E853-C2CD-41A1-A504-4D006BAF20A3}">
  <ds:schemaRefs>
    <ds:schemaRef ds:uri="http://schemas.microsoft.com/sharepoint/v3/contenttype/forms"/>
  </ds:schemaRefs>
</ds:datastoreItem>
</file>

<file path=customXml/itemProps3.xml><?xml version="1.0" encoding="utf-8"?>
<ds:datastoreItem xmlns:ds="http://schemas.openxmlformats.org/officeDocument/2006/customXml" ds:itemID="{4642CB97-F224-46AA-B112-8B7842930E0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Base</vt:lpstr>
      <vt:lpstr>UARB</vt:lpstr>
      <vt:lpstr>WS Summary</vt:lpstr>
      <vt:lpstr>Summary</vt:lpstr>
    </vt:vector>
  </TitlesOfParts>
  <Company>Nalcor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O'Rielly, Terry</dc:creator>
  <cp:lastModifiedBy>Blackmore, Diane (MFI)</cp:lastModifiedBy>
  <cp:lastPrinted>2012-10-23T13:25:15Z</cp:lastPrinted>
  <dcterms:created xsi:type="dcterms:W3CDTF">2012-10-19T01:09:39Z</dcterms:created>
  <dcterms:modified xsi:type="dcterms:W3CDTF">2019-05-31T14:22:38Z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0x010100E17DEA37019CAE499EF0F0F8A4C9E10B</vt:lpwstr>
  </property>
</Properties>
</file>